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255" yWindow="930" windowWidth="18915" windowHeight="15840" firstSheet="7" activeTab="12"/>
  </bookViews>
  <sheets>
    <sheet name="Aufgabenstellung_S1" sheetId="1" r:id="rId1"/>
    <sheet name="Aufgabenstellung_S2" sheetId="2" r:id="rId2"/>
    <sheet name="Beurteilung_Aufgabenstellung" sheetId="5" r:id="rId3"/>
    <sheet name="Prot_Expertenbesuche" sheetId="12" r:id="rId4"/>
    <sheet name="Prot_Praesentation" sheetId="8" r:id="rId5"/>
    <sheet name="Prot_Fachgespraech_S1" sheetId="9" r:id="rId6"/>
    <sheet name="Prot_Fachgespraech_S2" sheetId="10" r:id="rId7"/>
    <sheet name="Prot_Fachgespraech_S3" sheetId="11" r:id="rId8"/>
    <sheet name="Bewertung_S1" sheetId="3" r:id="rId9"/>
    <sheet name="Bewertung_S2" sheetId="7" r:id="rId10"/>
    <sheet name="Bewertung_S3" sheetId="4" r:id="rId11"/>
    <sheet name="Bewertung_S4" sheetId="6" r:id="rId12"/>
    <sheet name="Anleitung" sheetId="13" r:id="rId13"/>
  </sheets>
  <calcPr calcId="145621"/>
</workbook>
</file>

<file path=xl/calcChain.xml><?xml version="1.0" encoding="utf-8"?>
<calcChain xmlns="http://schemas.openxmlformats.org/spreadsheetml/2006/main">
  <c r="M50" i="6" l="1"/>
  <c r="L53" i="4"/>
  <c r="H54" i="7"/>
  <c r="I44" i="3"/>
  <c r="I52" i="11"/>
  <c r="I51" i="10"/>
  <c r="I51" i="9"/>
  <c r="J35" i="8"/>
  <c r="G44" i="12"/>
  <c r="G35" i="5"/>
  <c r="F54" i="2"/>
  <c r="M50" i="1"/>
  <c r="E31" i="4" l="1"/>
  <c r="E3" i="8" l="1"/>
  <c r="A5" i="5"/>
  <c r="A7" i="3"/>
  <c r="H2" i="5"/>
  <c r="I2" i="3"/>
  <c r="I2" i="9"/>
  <c r="K2" i="8"/>
  <c r="K2" i="12"/>
  <c r="E8" i="8" l="1"/>
  <c r="J8" i="8"/>
  <c r="D4" i="12"/>
  <c r="B3" i="3"/>
  <c r="C8" i="3"/>
  <c r="H21" i="3"/>
  <c r="H20" i="3"/>
  <c r="H18" i="3"/>
  <c r="H17" i="3"/>
  <c r="H15" i="3"/>
  <c r="H14" i="3"/>
  <c r="H9" i="3"/>
  <c r="I8" i="9"/>
  <c r="E8" i="9"/>
  <c r="I5" i="9"/>
  <c r="E5" i="9"/>
  <c r="I4" i="9"/>
  <c r="E4" i="9"/>
  <c r="J5" i="8" l="1"/>
  <c r="J4" i="8"/>
  <c r="G7" i="5"/>
  <c r="E3" i="9" l="1"/>
  <c r="E5" i="8"/>
  <c r="E4" i="8"/>
  <c r="K7" i="9"/>
  <c r="A10" i="9"/>
  <c r="A10" i="8"/>
  <c r="L41" i="11" l="1"/>
  <c r="L44" i="11" s="1"/>
  <c r="K41" i="11"/>
  <c r="K44" i="11" s="1"/>
  <c r="N41" i="11"/>
  <c r="N44" i="11" s="1"/>
  <c r="L47" i="9"/>
  <c r="L4" i="10" s="1"/>
  <c r="L50" i="10" s="1"/>
  <c r="N47" i="9"/>
  <c r="N4" i="10" s="1"/>
  <c r="N50" i="10" s="1"/>
  <c r="K47" i="9"/>
  <c r="K4" i="10" s="1"/>
  <c r="K50" i="10" s="1"/>
  <c r="O26" i="8"/>
  <c r="I36" i="4" s="1"/>
  <c r="L26" i="8"/>
  <c r="F36" i="4" s="1"/>
  <c r="M26" i="8"/>
  <c r="H6" i="6"/>
  <c r="K24" i="6" s="1"/>
  <c r="C6" i="6"/>
  <c r="K23" i="6" s="1"/>
  <c r="B29" i="4"/>
  <c r="B47" i="7"/>
  <c r="F46" i="7" s="1"/>
  <c r="C6" i="5"/>
  <c r="E22" i="3"/>
  <c r="E21" i="3"/>
  <c r="E20" i="3"/>
  <c r="E19" i="3"/>
  <c r="E18" i="3"/>
  <c r="E17" i="3"/>
  <c r="E16" i="3"/>
  <c r="E15" i="3"/>
  <c r="E14" i="3"/>
  <c r="E13" i="3"/>
  <c r="E12" i="3"/>
  <c r="E11" i="3"/>
  <c r="C7" i="5"/>
  <c r="E9" i="3"/>
  <c r="D46" i="7" l="1"/>
  <c r="C46" i="7"/>
  <c r="H36" i="4"/>
  <c r="G36" i="4"/>
  <c r="F48" i="7"/>
  <c r="I26" i="4"/>
  <c r="I28" i="4" s="1"/>
  <c r="G26" i="4"/>
  <c r="F26" i="4"/>
  <c r="K43" i="11"/>
  <c r="K45" i="11" s="1"/>
  <c r="F38" i="4" s="1"/>
  <c r="F40" i="4" s="1"/>
  <c r="K25" i="6"/>
  <c r="C48" i="7" l="1"/>
  <c r="H48" i="7" s="1"/>
  <c r="F28" i="4"/>
  <c r="K28" i="4" s="1"/>
  <c r="L43" i="11"/>
  <c r="L45" i="11" s="1"/>
  <c r="N43" i="11"/>
  <c r="N45" i="11" s="1"/>
  <c r="I38" i="4" s="1"/>
  <c r="I40" i="4" s="1"/>
  <c r="H38" i="4" l="1"/>
  <c r="G38" i="4"/>
  <c r="G40" i="4" s="1"/>
  <c r="F42" i="4" s="1"/>
  <c r="I42" i="4"/>
  <c r="K42" i="4" l="1"/>
  <c r="M6" i="6" s="1"/>
  <c r="K26" i="6" s="1"/>
  <c r="K28" i="6" s="1"/>
  <c r="P28" i="6" l="1"/>
  <c r="P30" i="6" s="1"/>
</calcChain>
</file>

<file path=xl/sharedStrings.xml><?xml version="1.0" encoding="utf-8"?>
<sst xmlns="http://schemas.openxmlformats.org/spreadsheetml/2006/main" count="605" uniqueCount="350">
  <si>
    <t>Qualifikationsbereich IPA «Individuelle praktische Arbeit»</t>
  </si>
  <si>
    <t>Aufgabenstellung</t>
  </si>
  <si>
    <t>Bezeichnung der Handlungskompetenz:</t>
  </si>
  <si>
    <t>Beruf</t>
  </si>
  <si>
    <t>Lehrbetrieb</t>
  </si>
  <si>
    <t>Name</t>
  </si>
  <si>
    <t>Vorname</t>
  </si>
  <si>
    <t>E-Mail</t>
  </si>
  <si>
    <t>Schultage</t>
  </si>
  <si>
    <t>Vormittag</t>
  </si>
  <si>
    <t>Nachmittag</t>
  </si>
  <si>
    <t>Mo</t>
  </si>
  <si>
    <t>Di</t>
  </si>
  <si>
    <t>Mi</t>
  </si>
  <si>
    <t>Do</t>
  </si>
  <si>
    <t>Fr</t>
  </si>
  <si>
    <t>Adresse</t>
  </si>
  <si>
    <t>(Arbeitsort)</t>
  </si>
  <si>
    <t>PLZ, Ort</t>
  </si>
  <si>
    <t>Tel. G</t>
  </si>
  <si>
    <t>Mobile</t>
  </si>
  <si>
    <t>Neu in dieser Funktion</t>
  </si>
  <si>
    <t>Experte 1</t>
  </si>
  <si>
    <t>Starttermin</t>
  </si>
  <si>
    <t>Vorgabezeit Total:</t>
  </si>
  <si>
    <t>Laufweg</t>
  </si>
  <si>
    <t>Datum</t>
  </si>
  <si>
    <t>Unterschrift</t>
  </si>
  <si>
    <t>Ausführungsbestimmungen gelesen und Aufgabe definiert</t>
  </si>
  <si>
    <t>Aufgabenstellung und Bewertung zur Kenntnis genommen</t>
  </si>
  <si>
    <t>Experte</t>
  </si>
  <si>
    <t>Aufgabe freigegeben</t>
  </si>
  <si>
    <t>Titel der Aufgabe</t>
  </si>
  <si>
    <t>1. Beschreibung der Aufgabe</t>
  </si>
  <si>
    <t>Beurteilung der Aufgabenstellung</t>
  </si>
  <si>
    <t>Kriterien</t>
  </si>
  <si>
    <t>Formelles</t>
  </si>
  <si>
    <t>Sind alle Termine, Zeitdauer und Schultage bekannt?</t>
  </si>
  <si>
    <t>Aufgabenstellung vollständig und Unterschriften vorhanden?</t>
  </si>
  <si>
    <t>Sind alle Dokumente verfügbar für eine Beurteilung der Aufgabenstellung?</t>
  </si>
  <si>
    <t>Aufgabe</t>
  </si>
  <si>
    <t>Ist die Aufgabe im Vergleich zur normalen Mitarbeiteranforderung lösbar?</t>
  </si>
  <si>
    <t>Werden der Einsatz neuer Mittel und Methoden und das damit verbundene Einarbeiten in vertretbarem Rahmen eingehalten?</t>
  </si>
  <si>
    <t>erfüllt?</t>
  </si>
  <si>
    <t>JA</t>
  </si>
  <si>
    <t>NEIN</t>
  </si>
  <si>
    <t>Bemerkungen</t>
  </si>
  <si>
    <t>Aufgabenstellung als individuelle praktische Arbeit freigegeben</t>
  </si>
  <si>
    <t>Visum</t>
  </si>
  <si>
    <t>Betrieb</t>
  </si>
  <si>
    <t>Fachvorgesetzter</t>
  </si>
  <si>
    <t>Vorgaben</t>
  </si>
  <si>
    <t>Mit der Erstellung der Aufgabenstellung definiert er die zu bewertenden Kriterien</t>
  </si>
  <si>
    <t>Expertenteam</t>
  </si>
  <si>
    <t>Bewertung</t>
  </si>
  <si>
    <t>Diese beiden Protokolle sind integrierter Bestandteil der Bewertung.</t>
  </si>
  <si>
    <t>1. Berufsübergreifende Fähigkeiten</t>
  </si>
  <si>
    <t>Nicht gravierende negative Aspekte (-1)</t>
  </si>
  <si>
    <t>Gravierende negative Aspekte (-3)</t>
  </si>
  <si>
    <t>Bewertungskriterien</t>
  </si>
  <si>
    <t>Wirtschaftliches Denken und Handeln</t>
  </si>
  <si>
    <t>Kennt die betriebliche Organisation</t>
  </si>
  <si>
    <t>Kennt den firmenspezifischen Datenschutz</t>
  </si>
  <si>
    <t>1)</t>
  </si>
  <si>
    <t>Systematisches Arbeiten</t>
  </si>
  <si>
    <t>Beschafft Informationen gezielt und selbstständig</t>
  </si>
  <si>
    <t>Terminplan erstellt und aktualisiert</t>
  </si>
  <si>
    <t>Erarbeitet selbstständig Lösungsvarianten, prüft und begründet sie</t>
  </si>
  <si>
    <t>Trifft Entscheidungen und setzt Prioritäten</t>
  </si>
  <si>
    <t>Kann mehrere Aufgaben parallel bearbeiten</t>
  </si>
  <si>
    <t>Plant Gespräche rechtzeitig und informiert den Fachvorgesetzten täglich über Kritisches</t>
  </si>
  <si>
    <t>Dokumentiert ausgeführte Teilarbeiten und
Schlussresultat</t>
  </si>
  <si>
    <t>Wertet Arbeitsablauf und Resultat aus</t>
  </si>
  <si>
    <t>Kommunikation</t>
  </si>
  <si>
    <t>Teamfähigkeit, Konfliktfähigkeit</t>
  </si>
  <si>
    <t>Akzeptiert getroffene Entscheide</t>
  </si>
  <si>
    <t>Lernfähigkeit, Umgang mit Wandel</t>
  </si>
  <si>
    <t>Setzt neue Fertigkeiten und Kenntnisse selbstständig oder im Team um, nimmt Veränderungen an</t>
  </si>
  <si>
    <t>Reagiert bei entdeckten Fehlern richtig</t>
  </si>
  <si>
    <t>Ist engagiert, arbeitet speditiv</t>
  </si>
  <si>
    <t>Umgangsformen</t>
  </si>
  <si>
    <t>Verhält sich gegenüber Personen aus dem Arbeitsumfeld anständig und respektvoll</t>
  </si>
  <si>
    <t>Ist pünktlich, ordentlich und zuverlässig</t>
  </si>
  <si>
    <t>Arbeitssicherheit und Gesundheitsschutz</t>
  </si>
  <si>
    <t>Kennt die Vorschriften der Arbeitssicherheit und wendet die persönliche Schutzausrüstung fachgerecht an</t>
  </si>
  <si>
    <t>Erkennt Gefahren und trifft Massnahmen</t>
  </si>
  <si>
    <t>Richtet Arbeitsplatz körpergerecht ein</t>
  </si>
  <si>
    <t>Umweltschutz</t>
  </si>
  <si>
    <t>Setzt Ressourcen effizient und kostenbewusst ein</t>
  </si>
  <si>
    <t>Entsorgt Reststoffe umweltgerecht</t>
  </si>
  <si>
    <t>Speziell positive Aspekte (+2)</t>
  </si>
  <si>
    <t>+</t>
  </si>
  <si>
    <t>Punktevorschlag</t>
  </si>
  <si>
    <t>Punkte durch</t>
  </si>
  <si>
    <t>2. Resultat und Effizienz</t>
  </si>
  <si>
    <t>Führt Auftrag kostenbewusst aus</t>
  </si>
  <si>
    <t>Führt Auftrag fachlich richtig und fertigungstechnisch nach Vorgaben aus</t>
  </si>
  <si>
    <t>Führt Auftrag zeitlich nach Vorgaben aus</t>
  </si>
  <si>
    <t>Hält vorgegebene Normen (Sicherheitsrichtlinen, Richtlinien) ein</t>
  </si>
  <si>
    <t>Erarbeitet zweckmässige, angemessene Lösung</t>
  </si>
  <si>
    <t>Fachvorgesetzer</t>
  </si>
  <si>
    <t>Summe aus Protokoll «Präsentation» übernehmen</t>
  </si>
  <si>
    <t>Fachgespräch</t>
  </si>
  <si>
    <t>Summe aus Protokoll «Fachgespräch» übernehmen</t>
  </si>
  <si>
    <t>4. Notenberechnung</t>
  </si>
  <si>
    <t>Notenskalen</t>
  </si>
  <si>
    <t>-...</t>
  </si>
  <si>
    <t>bis</t>
  </si>
  <si>
    <t>+...</t>
  </si>
  <si>
    <t>+11</t>
  </si>
  <si>
    <t>+10</t>
  </si>
  <si>
    <t>+3</t>
  </si>
  <si>
    <t>Berufsübergreifende Fähigkeiten</t>
  </si>
  <si>
    <t>Resultat und Effizienz</t>
  </si>
  <si>
    <t>Präsentation und Fachgespräch</t>
  </si>
  <si>
    <t>Erreichte Punkte</t>
  </si>
  <si>
    <t>Note</t>
  </si>
  <si>
    <t>Zusammenfassung der Noten</t>
  </si>
  <si>
    <t>3. Präsentation und Fachgespräch</t>
  </si>
  <si>
    <t>Gewichtung</t>
  </si>
  <si>
    <t>(zweimal eintragen)</t>
  </si>
  <si>
    <t>:</t>
  </si>
  <si>
    <t>=</t>
  </si>
  <si>
    <t>Berufsübergreifenden Fähigkeiten</t>
  </si>
  <si>
    <t>Experte 2</t>
  </si>
  <si>
    <r>
      <rPr>
        <b/>
        <sz val="10"/>
        <color theme="1"/>
        <rFont val="Arial"/>
        <family val="2"/>
      </rPr>
      <t>Spezielles</t>
    </r>
    <r>
      <rPr>
        <sz val="10"/>
        <color theme="1"/>
        <rFont val="Arial"/>
        <family val="2"/>
      </rPr>
      <t xml:space="preserve"> (z. B. Begründung bei Ablehnung oder Nachbearbeitung der Aufgabenstellung)</t>
    </r>
  </si>
  <si>
    <t xml:space="preserve"> Ja</t>
  </si>
  <si>
    <t xml:space="preserve"> Nein</t>
  </si>
  <si>
    <r>
      <t>Keine Beanstandung: 0 Pkte; entspricht Note 5.0</t>
    </r>
    <r>
      <rPr>
        <b/>
        <vertAlign val="superscript"/>
        <sz val="9"/>
        <color theme="1"/>
        <rFont val="Arial"/>
        <family val="2"/>
      </rPr>
      <t xml:space="preserve"> 2)</t>
    </r>
  </si>
  <si>
    <t xml:space="preserve">Summe </t>
  </si>
  <si>
    <t xml:space="preserve">Zwischensumme </t>
  </si>
  <si>
    <t xml:space="preserve">Unterschrift </t>
  </si>
  <si>
    <t>Lernender</t>
  </si>
  <si>
    <t></t>
  </si>
  <si>
    <t>Die Anzahl Bewertungskriterien sind für die einzelnen Positionen vorgegeben und</t>
  </si>
  <si>
    <t>müssen eingehalten werden.</t>
  </si>
  <si>
    <t>Mindestens ein Mitglied des Expertenteams überprüft auf Grund der Beobachtungen</t>
  </si>
  <si>
    <t>an den Besuchen die durch den Fachvorgesetzten vorgenommene Beurteilung. In</t>
  </si>
  <si>
    <t>Absprache mit dem Fachvorgesetzten können Korrekturen vorgenommen werden.</t>
  </si>
  <si>
    <t>Das Expertenteam beurteilt die Position «Präsentation» und «Fachgespräch» und</t>
  </si>
  <si>
    <t>erteilt die definitive Note.</t>
  </si>
  <si>
    <t>Erreichte Punkte:</t>
  </si>
  <si>
    <t>Note
(1/2 Note)</t>
  </si>
  <si>
    <r>
      <t xml:space="preserve">Geprüft wird die Handlungskompetenz der Schwerpunktausbildung: </t>
    </r>
    <r>
      <rPr>
        <vertAlign val="superscript"/>
        <sz val="11"/>
        <rFont val="Arial"/>
        <family val="2"/>
      </rPr>
      <t>1)</t>
    </r>
  </si>
  <si>
    <r>
      <t>Experte 2</t>
    </r>
    <r>
      <rPr>
        <vertAlign val="superscript"/>
        <sz val="10"/>
        <rFont val="Arial"/>
        <family val="2"/>
      </rPr>
      <t xml:space="preserve"> 2)</t>
    </r>
  </si>
  <si>
    <r>
      <t xml:space="preserve">Datum </t>
    </r>
    <r>
      <rPr>
        <vertAlign val="superscript"/>
        <sz val="10"/>
        <rFont val="Arial"/>
        <family val="2"/>
      </rPr>
      <t>3)</t>
    </r>
  </si>
  <si>
    <t>Zeit</t>
  </si>
  <si>
    <t>Dauer</t>
  </si>
  <si>
    <t>Weitere Person(en) an Präsentation anwesend?</t>
  </si>
  <si>
    <t>Einstieg</t>
  </si>
  <si>
    <t>Inhalt</t>
  </si>
  <si>
    <t>Vortragen</t>
  </si>
  <si>
    <t>Abschluss</t>
  </si>
  <si>
    <t xml:space="preserve">    0: Keine Beanstandungen, entspricht Note 5 / +2: Speziell positive Aspekte</t>
  </si>
  <si>
    <r>
      <t xml:space="preserve">Punkte </t>
    </r>
    <r>
      <rPr>
        <b/>
        <vertAlign val="superscript"/>
        <sz val="10"/>
        <color theme="1"/>
        <rFont val="Arial"/>
        <family val="2"/>
      </rPr>
      <t>3)</t>
    </r>
  </si>
  <si>
    <r>
      <t xml:space="preserve">Bewertungskriterien </t>
    </r>
    <r>
      <rPr>
        <b/>
        <vertAlign val="superscript"/>
        <sz val="10"/>
        <color theme="1"/>
        <rFont val="Arial"/>
        <family val="2"/>
      </rPr>
      <t>1)</t>
    </r>
  </si>
  <si>
    <r>
      <t xml:space="preserve">Bemerkungen </t>
    </r>
    <r>
      <rPr>
        <b/>
        <vertAlign val="superscript"/>
        <sz val="10"/>
        <color theme="1"/>
        <rFont val="Arial"/>
        <family val="2"/>
      </rPr>
      <t>2)</t>
    </r>
  </si>
  <si>
    <t>2. Spezielle Anforderungen und Infrastrukturen</t>
  </si>
  <si>
    <r>
      <t xml:space="preserve">Präsentation und Fachgespräch </t>
    </r>
    <r>
      <rPr>
        <b/>
        <vertAlign val="superscript"/>
        <sz val="10"/>
        <color theme="1"/>
        <rFont val="Arial"/>
        <family val="2"/>
      </rPr>
      <t>1)</t>
    </r>
  </si>
  <si>
    <t>Vorbereitete Fragen</t>
  </si>
  <si>
    <t>Antwort Lernende/r</t>
  </si>
  <si>
    <r>
      <t xml:space="preserve">Punkte </t>
    </r>
    <r>
      <rPr>
        <b/>
        <vertAlign val="superscript"/>
        <sz val="10"/>
        <color theme="1"/>
        <rFont val="Arial"/>
        <family val="2"/>
      </rPr>
      <t>1)</t>
    </r>
  </si>
  <si>
    <t>Übertrag auf Seite 2</t>
  </si>
  <si>
    <t>Übertrag von Seite 1</t>
  </si>
  <si>
    <t>Summe vorbereitete Fragen</t>
  </si>
  <si>
    <t>Verwendet korrekte Fachsprache</t>
  </si>
  <si>
    <t>Kommuniziert klar und verständlich</t>
  </si>
  <si>
    <t>Summe spontane Fragen</t>
  </si>
  <si>
    <t>Zusammenzug:</t>
  </si>
  <si>
    <r>
      <t xml:space="preserve">Summe Fachgespräch 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</si>
  <si>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Alle Bewertungskriterien sind zu beurteilen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</si>
  <si>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Positive und negative Aspekte sind immer zu begründen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</si>
  <si>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-3: Gravierende negative Aspekte / -1: Nicht gravierende negative Aspekte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</si>
  <si>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zusätzlich wählbare Kriterien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</si>
  <si>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Übernahme der Punkte in Notenskala «Berufsübergreifende Fähigkeiten»</t>
    </r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</si>
  <si>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Übernahme der Punkte in Notenskala «Resultat und Effizenz»</t>
    </r>
  </si>
  <si>
    <r>
      <rPr>
        <vertAlign val="superscript"/>
        <sz val="8"/>
        <color theme="1"/>
        <rFont val="Arial"/>
        <family val="2"/>
      </rPr>
      <t>5)</t>
    </r>
    <r>
      <rPr>
        <sz val="8"/>
        <color theme="1"/>
        <rFont val="Arial"/>
        <family val="2"/>
      </rPr>
      <t xml:space="preserve"> Übernahme der Punkte in Notenskala «Präsentation und Fachgespräch»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</si>
  <si>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-3: Gravierende negative Aspekte / -1: Nicht gravierende negative Aspekte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</si>
  <si>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-3: Gravierende negative Aspekte / -1: Nicht gravierende negative Aspekte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</si>
  <si>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Aus Gründen der Lesbarkeit wird nur die männliche Form verwendet.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</si>
  <si>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Handlungskompetenz der Schwerpunktausbildung gemäss Bildungsplan eintragen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</si>
  <si>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Die durch den Fachvorgesetzten festgelegten Bewertungskriterien eingesehen</t>
    </r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</si>
  <si>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Zusätzlicher Experte für «Präsentation» und «Fachgespräch»</t>
    </r>
  </si>
  <si>
    <t>Sind bei mehreren gleichwertigen Aufträgen diese andersartig und Seriearbeiten ausgeschlossen?</t>
  </si>
  <si>
    <t>1. Besuch</t>
  </si>
  <si>
    <t>2. Besuch</t>
  </si>
  <si>
    <t>Datum, Zeit</t>
  </si>
  <si>
    <t>Vorname, Name</t>
  </si>
  <si>
    <t>Arbeitsjournal geführt, aktuell und aussagekräftig?</t>
  </si>
  <si>
    <t>Kann die Vorgabezeit eingehalten werden?</t>
  </si>
  <si>
    <t>Muss mit einem Unterbruch/Abbruch gerechnet werden?</t>
  </si>
  <si>
    <t>Weiterer Ablauf mit den Dokumenten klar?</t>
  </si>
  <si>
    <t>Bewertung/Bewertungsunterlagen klar?</t>
  </si>
  <si>
    <t>Präsentationstermin bekannt resp. abgesprochen?</t>
  </si>
  <si>
    <t>Sind Probleme aufgetreten?</t>
  </si>
  <si>
    <t>Protokoll der Beobachtungen</t>
  </si>
  <si>
    <t>«Expertenbesuche»</t>
  </si>
  <si>
    <t>Protokoll «Präsentation»</t>
  </si>
  <si>
    <r>
      <rPr>
        <vertAlign val="superscript"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Summe «Präsentation» in Dokument «Bewertung» übertragen</t>
    </r>
  </si>
  <si>
    <t>Protokoll «Fachgespräch»</t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</si>
  <si>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2-jährige Ausbildung nur «Fachgespräch»</t>
    </r>
  </si>
  <si>
    <t>für die Positionen «Berufsübegreifende Fähigkeiten» und «Resultat und Effizienz».</t>
  </si>
  <si>
    <t>Beurteilt die Positionen «Berufsübergreifende Fähigkeiten» und «Resultat und Effizienz».</t>
  </si>
  <si>
    <t>Effizienz».</t>
  </si>
  <si>
    <t>und «Fachgespräch»</t>
  </si>
  <si>
    <r>
      <t xml:space="preserve">Termin «Präsentation» und «Fachgespräch» </t>
    </r>
    <r>
      <rPr>
        <b/>
        <vertAlign val="superscript"/>
        <sz val="10"/>
        <rFont val="Arial"/>
        <family val="2"/>
      </rPr>
      <t>3)</t>
    </r>
  </si>
  <si>
    <t xml:space="preserve"> erstmalig.</t>
  </si>
  <si>
    <t xml:space="preserve"> das 1. Mal aus.</t>
  </si>
  <si>
    <t xml:space="preserve"> wiederkehrend.</t>
  </si>
  <si>
    <t xml:space="preserve"> das 2. oder x-te Mal aus.</t>
  </si>
  <si>
    <t xml:space="preserve">Note «Praktische Arbeit» (Gewichteter Mittelwert, auf 1/10-Note gerundet)  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</si>
  <si>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Positive und negative Aspekte sind immer zu begründen. Wo für die Nachvollziehbarkeit und die Plausibilität der Beurteilung</t>
    </r>
  </si>
  <si>
    <t xml:space="preserve">                   Summe</t>
  </si>
  <si>
    <t>ð</t>
  </si>
  <si>
    <r>
      <t xml:space="preserve">                       Summe </t>
    </r>
    <r>
      <rPr>
        <b/>
        <vertAlign val="superscript"/>
        <sz val="10"/>
        <color theme="1"/>
        <rFont val="Arial"/>
        <family val="2"/>
      </rPr>
      <t>4)</t>
    </r>
  </si>
  <si>
    <t xml:space="preserve">             Summe vorbereitete Fragen</t>
  </si>
  <si>
    <t xml:space="preserve">                       Summe</t>
  </si>
  <si>
    <r>
      <t xml:space="preserve">Geprüft wird die Handlungskompetenz der Schwerpunktausbildung: </t>
    </r>
    <r>
      <rPr>
        <vertAlign val="superscript"/>
        <sz val="11"/>
        <rFont val="Arial"/>
        <family val="2"/>
      </rPr>
      <t>2)</t>
    </r>
  </si>
  <si>
    <r>
      <t>Experte 2</t>
    </r>
    <r>
      <rPr>
        <vertAlign val="superscript"/>
        <sz val="10"/>
        <rFont val="Arial"/>
        <family val="2"/>
      </rPr>
      <t xml:space="preserve"> 4)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</si>
  <si>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Allenfalls kann auch der 2. Experte aufgeführt werden</t>
    </r>
  </si>
  <si>
    <t>Endtermin</t>
  </si>
  <si>
    <t xml:space="preserve">Anteil Dokumentation  </t>
  </si>
  <si>
    <t xml:space="preserve">Anteil praktische Arbeit  </t>
  </si>
  <si>
    <t xml:space="preserve">Zeit  </t>
  </si>
  <si>
    <t xml:space="preserve">Datum  </t>
  </si>
  <si>
    <t>oder</t>
  </si>
  <si>
    <t>Beanstandungen des Experten zur Kenntnis genommen</t>
  </si>
  <si>
    <t xml:space="preserve"> Einzelarbeit</t>
  </si>
  <si>
    <t xml:space="preserve"> Teamarbeit</t>
  </si>
  <si>
    <t>Weitere technische Dokumente:</t>
  </si>
  <si>
    <t>Als Basis für die Beschreibung der Aufgabe dient der Handlungsbogen zur gewählten Schwerpunktausbildung</t>
  </si>
  <si>
    <t>aus dem Bildungsplan.</t>
  </si>
  <si>
    <t>Sind die Personalangaben vollständig?</t>
  </si>
  <si>
    <t>Bezieht sich die Aufgabe auf Inhalte der aufgeführten Hand- lungskompetenz und hat sie einen praktischen Nutzen? Sind die notwendigen Dokumente beigelegt?</t>
  </si>
  <si>
    <t>Die Aufgabenstellung wird freigegeben unter der Voraussetzung, dass die Be-anstandungen des Experten bis spätestens beim Start der IPA bereinigt sind</t>
  </si>
  <si>
    <t>Weiterer Ablauf der IPA klar (inkl. all-fällige Probleme und Präsentation)?</t>
  </si>
  <si>
    <t xml:space="preserve">  Nein</t>
  </si>
  <si>
    <t xml:space="preserve">Ja  </t>
  </si>
  <si>
    <t xml:space="preserve">Nein  </t>
  </si>
  <si>
    <t> Geht systematisch vor</t>
  </si>
  <si>
    <t>Wählt einen passenden Einstieg
(z. B. Aktualität, Erlebnis, Frage)</t>
  </si>
  <si>
    <t>Gibt eine kurze Übersicht über den Ablauf</t>
  </si>
  <si>
    <t>Erklärt verständlich, verwendet Fachbegriffe korrekt</t>
  </si>
  <si>
    <t>Tritt wirkungsvoll auf (Sprache, Körperhaltung, Blickkontakt)</t>
  </si>
  <si>
    <t>Wählt einen passenden Abschluss</t>
  </si>
  <si>
    <t>Persönliche Stellungnahme</t>
  </si>
  <si>
    <r>
      <t>Vorbereitete Fragen</t>
    </r>
    <r>
      <rPr>
        <sz val="10"/>
        <color theme="1"/>
        <rFont val="Arial"/>
        <family val="2"/>
      </rPr>
      <t xml:space="preserve">
(5 bis 7 Fragen)</t>
    </r>
  </si>
  <si>
    <t>Frage 1, zum Thema:</t>
  </si>
  <si>
    <t>Frage 2, zum Thema:</t>
  </si>
  <si>
    <t>Frage 3, zum Thema:</t>
  </si>
  <si>
    <t>Frage 4, zum Thema:</t>
  </si>
  <si>
    <t xml:space="preserve">Vorname  </t>
  </si>
  <si>
    <t xml:space="preserve">Dauer  </t>
  </si>
  <si>
    <t>Frage 5, zum Thema:</t>
  </si>
  <si>
    <t>Frage 6, zum Thema:</t>
  </si>
  <si>
    <t>Gesamteindruck aller Fragen</t>
  </si>
  <si>
    <r>
      <t xml:space="preserve">Spontane Fragen
</t>
    </r>
    <r>
      <rPr>
        <sz val="10"/>
        <color theme="1"/>
        <rFont val="Arial"/>
        <family val="2"/>
      </rPr>
      <t>(3 bis 4 Fragen)</t>
    </r>
  </si>
  <si>
    <t>Bespricht den Vorschlag der Punktebewertung mit dem Expertenteam.</t>
  </si>
  <si>
    <r>
      <t xml:space="preserve">Lernender </t>
    </r>
    <r>
      <rPr>
        <vertAlign val="superscript"/>
        <sz val="10"/>
        <rFont val="Arial"/>
        <family val="2"/>
      </rPr>
      <t>1)</t>
    </r>
  </si>
  <si>
    <t>Genau 15 Kriterien werden bewertet</t>
  </si>
  <si>
    <t>(Alle nicht bewerteten Kriterien und leer gelassenen Felder sind zu streichen, maximal 5 Kriterien im vorgesehenen Freiraum ergänzbar)</t>
  </si>
  <si>
    <t>Nr.</t>
  </si>
  <si>
    <t>Kommuniziert offen, sachlich verständlich</t>
  </si>
  <si>
    <t>(Alle nicht bewerteten Kriterien und leer gelassenen Felder sind zu streichen, maximal 3 Kriterien im vorgesehenen Freiraum ergänzbar)</t>
  </si>
  <si>
    <t>Genau 12 Kriterien werden bei 3- und 4-jährigen Ausbildungen bewertet, genau 6 Kriterien bei 2-jähriger Ausbildung</t>
  </si>
  <si>
    <t xml:space="preserve">Zwischensumme  </t>
  </si>
  <si>
    <t xml:space="preserve">Summe  </t>
  </si>
  <si>
    <t>Hält die betrieblichen Weisungen ein</t>
  </si>
  <si>
    <t>Führt Dokumentation gemäss Ausführungs-bestimmungen fachlich richtig aus</t>
  </si>
  <si>
    <t>Freigegebene Aufgabenstellung zurückerhalten</t>
  </si>
  <si>
    <t>Beanstandungen des Experten bereinigt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</si>
  <si>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Eine Handlungskompetenz der Schwerpunktausbildung gemäss Bildungsplan eintragen</t>
    </r>
  </si>
  <si>
    <t>4. Beilage</t>
  </si>
  <si>
    <t xml:space="preserve"> Mit dem Lernenden besprochenes Bewertungsblatt mit festgelegten Kriterien</t>
  </si>
  <si>
    <t>Sind die Bewertungskriterien festgelegt und bekannt?</t>
  </si>
  <si>
    <t>Sind die Ziele, Entscheidungen und Erwartungen klar und verständlich beschrieben, überprüf- oder messbar? Ist der Lösungsweg möglichst offen formuliert?</t>
  </si>
  <si>
    <r>
      <t>Bei Einzelarbeit:</t>
    </r>
    <r>
      <rPr>
        <sz val="10"/>
        <color theme="1"/>
        <rFont val="Arial"/>
        <family val="2"/>
      </rPr>
      <t xml:space="preserve"> Kann der Auftrag weitgehend selbstständig gelöst werden?
</t>
    </r>
    <r>
      <rPr>
        <u/>
        <sz val="10"/>
        <color theme="1"/>
        <rFont val="Arial"/>
        <family val="2"/>
      </rPr>
      <t>Bei Teamarbeit:</t>
    </r>
    <r>
      <rPr>
        <sz val="10"/>
        <color theme="1"/>
        <rFont val="Arial"/>
        <family val="2"/>
      </rPr>
      <t xml:space="preserve"> Sind die Lernenden mit der Zusammen- arbeit einverstanden? Sind die Teilaufgaben klar abgegrenzt und die Einzelleistungen bewertbar? Sind Zuständigkeiten und Schnittstellen klar?</t>
    </r>
  </si>
  <si>
    <t>Stand der Arbeiten, Überein-stimmung mit der Planung?</t>
  </si>
  <si>
    <t>Setzt Hilfsmittel situationsgerecht und zweckmässig ein</t>
  </si>
  <si>
    <t>Frage 7, zum Thema:</t>
  </si>
  <si>
    <t xml:space="preserve">Summe spontane Fragen   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</si>
  <si>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Summe «Fachgespräch» in Dokument «Bewertung» übertragen</t>
    </r>
  </si>
  <si>
    <r>
      <t xml:space="preserve">Visum </t>
    </r>
    <r>
      <rPr>
        <vertAlign val="superscript"/>
        <sz val="10"/>
        <rFont val="Arial"/>
        <family val="2"/>
      </rPr>
      <t>3)</t>
    </r>
  </si>
  <si>
    <t>Informiert den Lernenden und den Experten vor Prüfungsbeginn über die</t>
  </si>
  <si>
    <t>festgelegten Kriterien.</t>
  </si>
  <si>
    <t>Arbeitet, wo notwendig mit andern Fachleuten, beansprucht Unterstützung massvoll, arbeitet sonst selbstständig</t>
  </si>
  <si>
    <t>Geht mit Kritik konstruktiv, ruhig und überlegt um</t>
  </si>
  <si>
    <t>Setzt die Qualitätsvorgaben um</t>
  </si>
  <si>
    <t>Dokumentiert Änderungen nachvollziehbar</t>
  </si>
  <si>
    <t>3. Ergänzende Informationen</t>
  </si>
  <si>
    <t>Die Aufgabe ist im Betrieb</t>
  </si>
  <si>
    <t xml:space="preserve"> Grober «SOLL-Terminplan»</t>
  </si>
  <si>
    <r>
      <rPr>
        <b/>
        <sz val="9"/>
        <color theme="1"/>
        <rFont val="Arial"/>
        <family val="2"/>
      </rPr>
      <t xml:space="preserve">Auftragserfüllung </t>
    </r>
    <r>
      <rPr>
        <sz val="9"/>
        <color theme="1"/>
        <rFont val="Arial"/>
        <family val="2"/>
      </rPr>
      <t>(3- und 4-jährige Bildungen 9 Kriterien, 2-jährige Bildung 6 Kriterien)</t>
    </r>
  </si>
  <si>
    <t>Führt Arbeitsjournal täglich und nachvollzieh-bar, Hilfestellungen sind aufgeführt</t>
  </si>
  <si>
    <t>Verfasst Dokumentation sauber und korrekt</t>
  </si>
  <si>
    <r>
      <t xml:space="preserve">Expertenteam </t>
    </r>
    <r>
      <rPr>
        <vertAlign val="superscript"/>
        <sz val="9"/>
        <color theme="1"/>
        <rFont val="Arial"/>
        <family val="2"/>
      </rPr>
      <t>4)</t>
    </r>
  </si>
  <si>
    <r>
      <t xml:space="preserve">Expertenteam </t>
    </r>
    <r>
      <rPr>
        <vertAlign val="superscript"/>
        <sz val="9"/>
        <color theme="1"/>
        <rFont val="Arial"/>
        <family val="2"/>
      </rPr>
      <t>5)</t>
    </r>
  </si>
  <si>
    <r>
      <rPr>
        <b/>
        <sz val="9"/>
        <color theme="1"/>
        <rFont val="Arial"/>
        <family val="2"/>
      </rPr>
      <t>Dokumentation</t>
    </r>
    <r>
      <rPr>
        <sz val="9"/>
        <color theme="1"/>
        <rFont val="Arial"/>
        <family val="2"/>
      </rPr>
      <t xml:space="preserve"> (3- und 4-jährige Bildungen 3 Kriterien, bei 2-jähriger Bildung keine Bewertung)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</si>
  <si>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2-jährige Bildung nur Fachgespräch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</si>
  <si>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2-jährige Bildung nur Fachgespräch</t>
    </r>
  </si>
  <si>
    <r>
      <rPr>
        <b/>
        <sz val="9"/>
        <color theme="1"/>
        <rFont val="Arial"/>
        <family val="2"/>
      </rPr>
      <t>Begründung</t>
    </r>
    <r>
      <rPr>
        <sz val="7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(Positive und negative Aspekte sind zu begründen)</t>
    </r>
  </si>
  <si>
    <r>
      <t xml:space="preserve">Präsentation </t>
    </r>
    <r>
      <rPr>
        <b/>
        <vertAlign val="superscript"/>
        <sz val="9"/>
        <color theme="1"/>
        <rFont val="Arial"/>
        <family val="2"/>
      </rPr>
      <t>3)</t>
    </r>
  </si>
  <si>
    <t>+2</t>
  </si>
  <si>
    <t>Weitere Person(en) an Fachgespräch anwesend?</t>
  </si>
  <si>
    <t>Stellvertreter</t>
  </si>
  <si>
    <t>Lernender führt Aufgabe</t>
  </si>
  <si>
    <t>Kann die Aufgabe mit gängigen Mitteln und Methoden ge-
löst werden, die der Lernende im Verlaufe der Bildung in beruflicher Praxis kennengelernt und angewandt hat?</t>
  </si>
  <si>
    <t>Zusätzliche Gesprächsnotizen mit dem Lernenden</t>
  </si>
  <si>
    <t>Zusätzliche Gesprächsnotizen mit dem Fachvorgesetzten</t>
  </si>
  <si>
    <t xml:space="preserve">  Experte 2</t>
  </si>
  <si>
    <t xml:space="preserve">  Datum</t>
  </si>
  <si>
    <t xml:space="preserve"> Punktevorschlag</t>
  </si>
  <si>
    <t xml:space="preserve"> Fachvorgesetzter</t>
  </si>
  <si>
    <t xml:space="preserve">Datum </t>
  </si>
  <si>
    <t>a. Checkpunkte mit dem Lernenden</t>
  </si>
  <si>
    <t>b. Checkpunkte mit dem Fachvorgesetzten</t>
  </si>
  <si>
    <r>
      <t xml:space="preserve">Expertenteam </t>
    </r>
    <r>
      <rPr>
        <vertAlign val="superscript"/>
        <sz val="9"/>
        <color theme="1"/>
        <rFont val="Arial"/>
        <family val="2"/>
      </rPr>
      <t>3)</t>
    </r>
  </si>
  <si>
    <r>
      <t>2)</t>
    </r>
    <r>
      <rPr>
        <sz val="8"/>
        <color theme="1"/>
        <rFont val="Arial"/>
        <family val="2"/>
      </rPr>
      <t xml:space="preserve"> Positive und negative Aspekte sind immer zu begründen. Wo für die Nachvollziehbarkeit und die Plausibilität der Beurteilung</t>
    </r>
  </si>
  <si>
    <t xml:space="preserve">   angebracht, kann die Prüfungsbehörde bei „Keine Beanstandung" auch eine Begründung verlangen.</t>
  </si>
  <si>
    <t>Elektronisches/manuelles Ausfüllen</t>
  </si>
  <si>
    <t xml:space="preserve">Die Excel-Datei für die Eingabe und Bewertung der IPA ist so aufgebaut, dass sie sowohl elektronisch in </t>
  </si>
  <si>
    <t>Excel als auch manuell ausgefüllt werden kann. Für letzteres wird die gesamte Datei auf weisses Papier</t>
  </si>
  <si>
    <t>ausgedruckt und die Blätter von Hand ausgefüllt.</t>
  </si>
  <si>
    <t>Seitenränder</t>
  </si>
  <si>
    <r>
      <t>Seitenlayout\Seitenränder</t>
    </r>
    <r>
      <rPr>
        <sz val="10"/>
        <color theme="1"/>
        <rFont val="Arial"/>
        <family val="2"/>
      </rPr>
      <t>):</t>
    </r>
  </si>
  <si>
    <t>Oben</t>
  </si>
  <si>
    <t>Kopfzeile</t>
  </si>
  <si>
    <t>Links</t>
  </si>
  <si>
    <t>Rechts</t>
  </si>
  <si>
    <t>Unten</t>
  </si>
  <si>
    <t>Fusszeile</t>
  </si>
  <si>
    <t>Damit die Seiten vollständig ausgedruckt werden können, gelten folgende Randeinstellungen (im Reiter</t>
  </si>
  <si>
    <t>Plausibilitätskontrolle</t>
  </si>
  <si>
    <t>Die Tabellen wurden sorgfältig getestet, doch können Fehler nicht ganz ausgeschlossen werden. Deshalb ist</t>
  </si>
  <si>
    <t>es unumgänglich, die Resultate am Schluss auf ihre Plausibilität zu überprüfen. Sollten sich Fehler zeigen,</t>
  </si>
  <si>
    <t>martin.baltisberger@ch.mullermartini.com</t>
  </si>
  <si>
    <t>Beim elektronischen Ausfüllen werden die Punkte und Noten automatisch berechnet. Bei den Tabellen</t>
  </si>
  <si>
    <t>"Protokoll Fachgespräch" ist zu beachten, dass das Rechnen erst funktioniert, wenn auf der Seite 1</t>
  </si>
  <si>
    <t>mindestens ein Punkteintrag (-3, -1, 0 oder 2) getätigt wurde.</t>
  </si>
  <si>
    <t xml:space="preserve">In den Rubriken "Berufsübergreifende Fähigkeiten" und "Resultat und Effizienz" der Bewertung werden für die </t>
  </si>
  <si>
    <t>Notenberechnung die "Punkte durch das Expertenteam" herangezogen, welche von diesem eingegeben</t>
  </si>
  <si>
    <t>werden müssen. In der Rubrik "Präsentation und Fachgespräch" werden die Punkte automatisch aus den</t>
  </si>
  <si>
    <t>Protokollen übernommen und berechnet.</t>
  </si>
  <si>
    <t>Meldung von allfälligen Fehlern und Problemen</t>
  </si>
  <si>
    <t>kann in den entsprechenden Tabellen der Blattschutz zur Fehlerkorrektur ohne Passwort aufgehoben werden</t>
  </si>
  <si>
    <t>und nach der Korrektur wieder eingeschaltet werden.</t>
  </si>
  <si>
    <t>Allfällige Fehler- oder Problemmeldungen bitte an folgende Adresse melden:</t>
  </si>
  <si>
    <r>
      <t xml:space="preserve">Anleitung für die Handhabung der Datei </t>
    </r>
    <r>
      <rPr>
        <b/>
        <i/>
        <sz val="12"/>
        <color theme="1"/>
        <rFont val="Arial"/>
        <family val="2"/>
      </rPr>
      <t>IPA-Aufgabenstellung_Bewertung***.xlsx</t>
    </r>
  </si>
  <si>
    <t>Setzt Entscheidungen und erkannte Optimierungen um</t>
  </si>
  <si>
    <t>V.130701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</si>
</sst>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name val="Arial"/>
      <family val="2"/>
    </font>
    <font>
      <b/>
      <sz val="16"/>
      <color theme="1" tint="0.499984740745262"/>
      <name val="Arial"/>
      <family val="2"/>
    </font>
    <font>
      <sz val="14"/>
      <color theme="1" tint="0.49998474074526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Univers"/>
      <family val="2"/>
    </font>
    <font>
      <sz val="14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theme="1"/>
      <name val="Wingdings"/>
      <charset val="2"/>
    </font>
    <font>
      <sz val="11"/>
      <color theme="1"/>
      <name val="Symbol"/>
      <family val="1"/>
      <charset val="2"/>
    </font>
    <font>
      <u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Wingdings"/>
      <charset val="2"/>
    </font>
    <font>
      <i/>
      <sz val="7.5"/>
      <color theme="1"/>
      <name val="Arial"/>
      <family val="2"/>
    </font>
    <font>
      <b/>
      <i/>
      <sz val="7.5"/>
      <color theme="1"/>
      <name val="Arial"/>
      <family val="2"/>
    </font>
    <font>
      <sz val="7.5"/>
      <color theme="0"/>
      <name val="Arial"/>
      <family val="2"/>
    </font>
    <font>
      <sz val="13"/>
      <color theme="1" tint="0.499984740745262"/>
      <name val="Arial"/>
      <family val="2"/>
    </font>
    <font>
      <sz val="16"/>
      <color theme="1" tint="0.499984740745262"/>
      <name val="Arial"/>
      <family val="2"/>
    </font>
    <font>
      <sz val="28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12"/>
      <color theme="1" tint="0.499984740745262"/>
      <name val="Arial"/>
      <family val="2"/>
    </font>
    <font>
      <vertAlign val="superscript"/>
      <sz val="9"/>
      <color theme="1"/>
      <name val="Arial"/>
      <family val="2"/>
    </font>
    <font>
      <sz val="8.5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 style="thin">
        <color theme="1" tint="0.49998474074526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5" fillId="0" borderId="0"/>
    <xf numFmtId="0" fontId="16" fillId="0" borderId="0"/>
    <xf numFmtId="0" fontId="17" fillId="0" borderId="0"/>
  </cellStyleXfs>
  <cellXfs count="8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Border="1" applyAlignment="1"/>
    <xf numFmtId="0" fontId="12" fillId="0" borderId="0" xfId="0" applyFont="1"/>
    <xf numFmtId="0" fontId="0" fillId="0" borderId="0" xfId="0" applyFont="1"/>
    <xf numFmtId="0" fontId="9" fillId="0" borderId="0" xfId="3" applyNumberFormat="1" applyFont="1" applyFill="1" applyBorder="1" applyAlignment="1">
      <alignment vertical="top" wrapText="1"/>
    </xf>
    <xf numFmtId="0" fontId="4" fillId="0" borderId="0" xfId="0" applyFont="1" applyAlignment="1"/>
    <xf numFmtId="0" fontId="0" fillId="0" borderId="0" xfId="0" applyAlignment="1"/>
    <xf numFmtId="0" fontId="0" fillId="0" borderId="0" xfId="0" applyFill="1"/>
    <xf numFmtId="0" fontId="0" fillId="0" borderId="7" xfId="0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/>
    <xf numFmtId="0" fontId="22" fillId="0" borderId="0" xfId="0" applyFont="1"/>
    <xf numFmtId="0" fontId="22" fillId="0" borderId="8" xfId="0" applyFont="1" applyBorder="1"/>
    <xf numFmtId="0" fontId="22" fillId="0" borderId="0" xfId="0" applyFont="1" applyBorder="1"/>
    <xf numFmtId="0" fontId="22" fillId="0" borderId="7" xfId="0" applyFont="1" applyBorder="1"/>
    <xf numFmtId="0" fontId="22" fillId="0" borderId="11" xfId="0" applyFont="1" applyBorder="1"/>
    <xf numFmtId="0" fontId="22" fillId="0" borderId="13" xfId="0" applyFont="1" applyBorder="1"/>
    <xf numFmtId="0" fontId="22" fillId="0" borderId="12" xfId="0" applyFont="1" applyBorder="1"/>
    <xf numFmtId="0" fontId="22" fillId="0" borderId="7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 applyAlignment="1"/>
    <xf numFmtId="0" fontId="22" fillId="0" borderId="0" xfId="0" quotePrefix="1" applyFont="1" applyBorder="1" applyAlignment="1">
      <alignment horizontal="center"/>
    </xf>
    <xf numFmtId="0" fontId="22" fillId="0" borderId="9" xfId="0" applyFont="1" applyFill="1" applyBorder="1"/>
    <xf numFmtId="0" fontId="19" fillId="0" borderId="0" xfId="0" applyFont="1" applyBorder="1"/>
    <xf numFmtId="0" fontId="5" fillId="0" borderId="0" xfId="1" applyFont="1" applyAlignment="1"/>
    <xf numFmtId="0" fontId="9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3" fillId="0" borderId="0" xfId="3" applyNumberFormat="1" applyFont="1" applyFill="1" applyBorder="1" applyAlignment="1">
      <alignment vertical="top" wrapText="1"/>
    </xf>
    <xf numFmtId="0" fontId="13" fillId="0" borderId="0" xfId="0" applyFo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28" fillId="0" borderId="0" xfId="0" applyFont="1"/>
    <xf numFmtId="0" fontId="0" fillId="0" borderId="0" xfId="0" applyFont="1" applyBorder="1" applyAlignment="1"/>
    <xf numFmtId="0" fontId="0" fillId="0" borderId="10" xfId="0" quotePrefix="1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9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33" fillId="0" borderId="0" xfId="0" applyFont="1" applyBorder="1"/>
    <xf numFmtId="0" fontId="36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25" fillId="0" borderId="0" xfId="0" applyFont="1"/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0" fontId="0" fillId="0" borderId="0" xfId="0" applyFont="1" applyFill="1" applyBorder="1"/>
    <xf numFmtId="0" fontId="14" fillId="0" borderId="0" xfId="0" applyFont="1" applyBorder="1" applyAlignment="1"/>
    <xf numFmtId="0" fontId="14" fillId="0" borderId="0" xfId="1" applyFont="1" applyBorder="1" applyAlignment="1"/>
    <xf numFmtId="0" fontId="0" fillId="0" borderId="0" xfId="3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/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7" xfId="0" applyFont="1" applyBorder="1" applyAlignment="1">
      <alignment vertical="top" wrapText="1"/>
    </xf>
    <xf numFmtId="0" fontId="12" fillId="0" borderId="13" xfId="0" applyFont="1" applyBorder="1" applyAlignment="1">
      <alignment vertical="top"/>
    </xf>
    <xf numFmtId="0" fontId="12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14" fillId="0" borderId="0" xfId="1" applyFont="1" applyFill="1" applyBorder="1" applyAlignment="1"/>
    <xf numFmtId="0" fontId="0" fillId="0" borderId="23" xfId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25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12" fillId="0" borderId="0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4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Font="1" applyFill="1" applyBorder="1" applyProtection="1"/>
    <xf numFmtId="0" fontId="40" fillId="0" borderId="0" xfId="0" applyFont="1" applyBorder="1" applyAlignment="1" applyProtection="1">
      <alignment horizontal="left"/>
    </xf>
    <xf numFmtId="0" fontId="0" fillId="0" borderId="25" xfId="1" applyFont="1" applyBorder="1" applyAlignment="1" applyProtection="1">
      <alignment horizontal="center"/>
    </xf>
    <xf numFmtId="0" fontId="0" fillId="2" borderId="13" xfId="1" applyFont="1" applyFill="1" applyBorder="1" applyAlignment="1" applyProtection="1">
      <alignment horizontal="center"/>
    </xf>
    <xf numFmtId="0" fontId="14" fillId="2" borderId="13" xfId="1" applyFont="1" applyFill="1" applyBorder="1" applyAlignment="1" applyProtection="1"/>
    <xf numFmtId="0" fontId="0" fillId="2" borderId="13" xfId="3" applyNumberFormat="1" applyFont="1" applyFill="1" applyBorder="1" applyAlignment="1" applyProtection="1">
      <alignment wrapText="1"/>
    </xf>
    <xf numFmtId="0" fontId="0" fillId="2" borderId="13" xfId="0" applyFont="1" applyFill="1" applyBorder="1" applyAlignment="1" applyProtection="1">
      <alignment wrapText="1"/>
    </xf>
    <xf numFmtId="0" fontId="12" fillId="0" borderId="1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40" fillId="0" borderId="0" xfId="0" applyFont="1" applyBorder="1" applyAlignment="1" applyProtection="1">
      <alignment horizontal="left"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3" fillId="0" borderId="0" xfId="0" quotePrefix="1" applyFont="1" applyProtection="1"/>
    <xf numFmtId="0" fontId="8" fillId="0" borderId="0" xfId="0" applyFont="1" applyBorder="1" applyAlignment="1"/>
    <xf numFmtId="0" fontId="5" fillId="0" borderId="0" xfId="1" applyFont="1" applyBorder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0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45" fillId="0" borderId="0" xfId="0" applyFont="1" applyAlignment="1" applyProtection="1">
      <alignment horizontal="left"/>
    </xf>
    <xf numFmtId="0" fontId="43" fillId="0" borderId="0" xfId="0" applyFont="1"/>
    <xf numFmtId="0" fontId="25" fillId="0" borderId="0" xfId="0" applyFont="1" applyBorder="1" applyAlignment="1" applyProtection="1">
      <alignment horizontal="left"/>
    </xf>
    <xf numFmtId="0" fontId="0" fillId="2" borderId="12" xfId="1" applyFont="1" applyFill="1" applyBorder="1" applyAlignment="1" applyProtection="1">
      <alignment horizontal="center"/>
    </xf>
    <xf numFmtId="0" fontId="14" fillId="2" borderId="12" xfId="1" applyFont="1" applyFill="1" applyBorder="1" applyAlignment="1" applyProtection="1"/>
    <xf numFmtId="0" fontId="0" fillId="2" borderId="12" xfId="3" applyNumberFormat="1" applyFont="1" applyFill="1" applyBorder="1" applyAlignment="1" applyProtection="1">
      <alignment wrapText="1"/>
    </xf>
    <xf numFmtId="0" fontId="0" fillId="2" borderId="12" xfId="0" applyFont="1" applyFill="1" applyBorder="1" applyAlignment="1" applyProtection="1">
      <alignment wrapText="1"/>
    </xf>
    <xf numFmtId="0" fontId="0" fillId="0" borderId="0" xfId="0" applyFont="1" applyFill="1"/>
    <xf numFmtId="0" fontId="5" fillId="0" borderId="0" xfId="1" applyFont="1" applyFill="1" applyBorder="1" applyAlignment="1"/>
    <xf numFmtId="0" fontId="5" fillId="0" borderId="0" xfId="1" applyFont="1" applyFill="1" applyAlignment="1"/>
    <xf numFmtId="0" fontId="25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/>
    <xf numFmtId="0" fontId="13" fillId="0" borderId="0" xfId="0" applyFont="1" applyBorder="1" applyAlignment="1" applyProtection="1"/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Fill="1" applyBorder="1" applyAlignment="1" applyProtection="1"/>
    <xf numFmtId="0" fontId="13" fillId="0" borderId="0" xfId="0" applyFont="1" applyBorder="1" applyAlignment="1" applyProtection="1">
      <alignment wrapText="1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1" fillId="0" borderId="0" xfId="1" applyFont="1" applyFill="1" applyBorder="1" applyAlignment="1" applyProtection="1"/>
    <xf numFmtId="0" fontId="14" fillId="0" borderId="0" xfId="1" applyFont="1" applyFill="1" applyBorder="1" applyAlignment="1" applyProtection="1"/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/>
    <xf numFmtId="0" fontId="47" fillId="0" borderId="0" xfId="3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/>
    <xf numFmtId="0" fontId="13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45" fillId="0" borderId="0" xfId="0" applyFont="1" applyAlignment="1" applyProtection="1"/>
    <xf numFmtId="0" fontId="1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4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22" fillId="0" borderId="0" xfId="0" applyFont="1" applyFill="1" applyBorder="1" applyAlignment="1"/>
    <xf numFmtId="0" fontId="12" fillId="0" borderId="10" xfId="0" applyFont="1" applyBorder="1" applyAlignment="1" applyProtection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4" xfId="1" applyFont="1" applyFill="1" applyBorder="1" applyAlignment="1">
      <alignment horizontal="left" vertical="center"/>
    </xf>
    <xf numFmtId="0" fontId="12" fillId="0" borderId="35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50" fillId="0" borderId="1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left" wrapText="1"/>
    </xf>
    <xf numFmtId="0" fontId="45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 horizontal="right"/>
    </xf>
    <xf numFmtId="0" fontId="12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50" fillId="0" borderId="0" xfId="0" applyFont="1" applyBorder="1" applyAlignment="1" applyProtection="1">
      <protection locked="0"/>
    </xf>
    <xf numFmtId="0" fontId="36" fillId="0" borderId="0" xfId="0" applyFont="1" applyProtection="1"/>
    <xf numFmtId="0" fontId="50" fillId="0" borderId="4" xfId="0" applyFont="1" applyBorder="1" applyAlignment="1" applyProtection="1"/>
    <xf numFmtId="0" fontId="13" fillId="0" borderId="4" xfId="0" applyFont="1" applyBorder="1" applyProtection="1"/>
    <xf numFmtId="0" fontId="0" fillId="0" borderId="4" xfId="0" applyBorder="1" applyProtection="1"/>
    <xf numFmtId="0" fontId="13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50" fillId="0" borderId="0" xfId="0" applyFont="1" applyBorder="1" applyAlignment="1" applyProtection="1"/>
    <xf numFmtId="0" fontId="50" fillId="0" borderId="28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14" fontId="25" fillId="0" borderId="0" xfId="0" applyNumberFormat="1" applyFont="1" applyBorder="1" applyAlignment="1" applyProtection="1">
      <alignment horizontal="left"/>
    </xf>
    <xf numFmtId="14" fontId="50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28" xfId="0" applyFont="1" applyBorder="1" applyAlignment="1" applyProtection="1"/>
    <xf numFmtId="0" fontId="13" fillId="0" borderId="28" xfId="0" applyFont="1" applyBorder="1" applyAlignment="1" applyProtection="1">
      <alignment horizontal="right"/>
    </xf>
    <xf numFmtId="0" fontId="25" fillId="0" borderId="0" xfId="0" applyFont="1" applyAlignment="1" applyProtection="1"/>
    <xf numFmtId="0" fontId="13" fillId="0" borderId="0" xfId="0" applyFont="1" applyAlignment="1" applyProtection="1">
      <alignment horizontal="right"/>
    </xf>
    <xf numFmtId="14" fontId="0" fillId="0" borderId="0" xfId="0" applyNumberFormat="1" applyFont="1" applyBorder="1" applyAlignment="1" applyProtection="1"/>
    <xf numFmtId="14" fontId="0" fillId="0" borderId="0" xfId="0" applyNumberFormat="1" applyFont="1" applyBorder="1" applyAlignment="1" applyProtection="1">
      <alignment horizontal="right"/>
    </xf>
    <xf numFmtId="0" fontId="25" fillId="0" borderId="1" xfId="0" applyFont="1" applyBorder="1" applyAlignment="1" applyProtection="1"/>
    <xf numFmtId="14" fontId="50" fillId="0" borderId="2" xfId="0" applyNumberFormat="1" applyFont="1" applyBorder="1" applyAlignment="1" applyProtection="1"/>
    <xf numFmtId="14" fontId="50" fillId="0" borderId="0" xfId="0" applyNumberFormat="1" applyFont="1" applyBorder="1" applyAlignment="1" applyProtection="1"/>
    <xf numFmtId="0" fontId="20" fillId="0" borderId="0" xfId="0" applyFont="1" applyProtection="1"/>
    <xf numFmtId="0" fontId="22" fillId="0" borderId="28" xfId="0" applyFont="1" applyBorder="1" applyAlignment="1" applyProtection="1"/>
    <xf numFmtId="0" fontId="22" fillId="0" borderId="28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  <protection locked="0"/>
    </xf>
    <xf numFmtId="0" fontId="50" fillId="0" borderId="20" xfId="0" applyFont="1" applyBorder="1" applyAlignment="1"/>
    <xf numFmtId="0" fontId="50" fillId="0" borderId="0" xfId="0" applyFont="1" applyBorder="1" applyAlignment="1"/>
    <xf numFmtId="0" fontId="0" fillId="0" borderId="0" xfId="0" applyAlignment="1">
      <alignment horizontal="right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/>
    <xf numFmtId="0" fontId="0" fillId="0" borderId="7" xfId="0" applyBorder="1" applyAlignment="1"/>
    <xf numFmtId="0" fontId="33" fillId="0" borderId="0" xfId="0" applyFont="1" applyBorder="1" applyAlignment="1">
      <alignment horizontal="left"/>
    </xf>
    <xf numFmtId="0" fontId="12" fillId="0" borderId="0" xfId="0" applyFont="1" applyAlignment="1"/>
    <xf numFmtId="0" fontId="16" fillId="0" borderId="0" xfId="0" applyFont="1" applyBorder="1" applyAlignment="1">
      <alignment horizontal="left"/>
    </xf>
    <xf numFmtId="0" fontId="22" fillId="3" borderId="25" xfId="0" applyFont="1" applyFill="1" applyBorder="1"/>
    <xf numFmtId="0" fontId="0" fillId="0" borderId="0" xfId="0" applyAlignment="1" applyProtection="1"/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Fill="1" applyAlignment="1"/>
    <xf numFmtId="0" fontId="22" fillId="0" borderId="1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0" fontId="28" fillId="0" borderId="6" xfId="0" applyFont="1" applyBorder="1" applyAlignment="1" applyProtection="1">
      <alignment horizontal="center" vertical="top" wrapText="1"/>
    </xf>
    <xf numFmtId="0" fontId="28" fillId="0" borderId="15" xfId="0" applyFont="1" applyFill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horizontal="center" vertical="top" wrapText="1"/>
    </xf>
    <xf numFmtId="0" fontId="12" fillId="0" borderId="0" xfId="0" applyFont="1" applyAlignment="1">
      <alignment horizontal="left"/>
    </xf>
    <xf numFmtId="0" fontId="19" fillId="0" borderId="0" xfId="0" applyFont="1" applyBorder="1" applyAlignment="1"/>
    <xf numFmtId="0" fontId="8" fillId="0" borderId="10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19" xfId="0" applyFont="1" applyBorder="1"/>
    <xf numFmtId="0" fontId="8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protection locked="0"/>
    </xf>
    <xf numFmtId="0" fontId="59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/>
    <xf numFmtId="0" fontId="22" fillId="0" borderId="0" xfId="0" applyFont="1" applyBorder="1" applyAlignment="1" applyProtection="1">
      <alignment horizontal="right"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5" fillId="0" borderId="10" xfId="0" applyFont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/>
    </xf>
    <xf numFmtId="0" fontId="33" fillId="0" borderId="0" xfId="0" applyFont="1" applyBorder="1" applyProtection="1"/>
    <xf numFmtId="0" fontId="33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19" fillId="0" borderId="0" xfId="0" applyFont="1" applyBorder="1" applyAlignment="1" applyProtection="1"/>
    <xf numFmtId="0" fontId="22" fillId="0" borderId="9" xfId="0" applyFont="1" applyFill="1" applyBorder="1" applyProtection="1"/>
    <xf numFmtId="0" fontId="13" fillId="0" borderId="24" xfId="0" applyFont="1" applyBorder="1" applyAlignment="1">
      <alignment horizont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0" fillId="2" borderId="11" xfId="1" applyFont="1" applyFill="1" applyBorder="1" applyAlignment="1" applyProtection="1">
      <alignment horizontal="center"/>
    </xf>
    <xf numFmtId="0" fontId="14" fillId="2" borderId="11" xfId="1" applyFont="1" applyFill="1" applyBorder="1" applyAlignment="1" applyProtection="1"/>
    <xf numFmtId="0" fontId="0" fillId="2" borderId="11" xfId="3" applyNumberFormat="1" applyFont="1" applyFill="1" applyBorder="1" applyAlignment="1" applyProtection="1">
      <alignment wrapText="1"/>
    </xf>
    <xf numFmtId="0" fontId="0" fillId="2" borderId="6" xfId="0" applyFont="1" applyFill="1" applyBorder="1" applyAlignment="1" applyProtection="1">
      <alignment wrapText="1"/>
    </xf>
    <xf numFmtId="14" fontId="8" fillId="0" borderId="19" xfId="0" applyNumberFormat="1" applyFont="1" applyBorder="1" applyAlignment="1" applyProtection="1">
      <alignment horizontal="left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/>
    </xf>
    <xf numFmtId="0" fontId="0" fillId="0" borderId="23" xfId="1" quotePrefix="1" applyFont="1" applyBorder="1" applyAlignment="1">
      <alignment horizontal="center"/>
    </xf>
    <xf numFmtId="0" fontId="0" fillId="0" borderId="25" xfId="1" quotePrefix="1" applyFont="1" applyBorder="1" applyAlignment="1" applyProtection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2" fillId="0" borderId="0" xfId="0" applyFont="1" applyBorder="1" applyAlignment="1" applyProtection="1"/>
    <xf numFmtId="0" fontId="20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8" fillId="0" borderId="9" xfId="0" applyFont="1" applyBorder="1" applyAlignment="1"/>
    <xf numFmtId="0" fontId="22" fillId="0" borderId="8" xfId="0" applyFont="1" applyBorder="1" applyAlignment="1"/>
    <xf numFmtId="0" fontId="20" fillId="0" borderId="0" xfId="0" applyFont="1" applyAlignment="1" applyProtection="1">
      <protection locked="0"/>
    </xf>
    <xf numFmtId="0" fontId="61" fillId="0" borderId="19" xfId="0" applyFont="1" applyBorder="1" applyAlignment="1" applyProtection="1">
      <protection locked="0"/>
    </xf>
    <xf numFmtId="0" fontId="20" fillId="0" borderId="0" xfId="0" applyFont="1" applyAlignment="1"/>
    <xf numFmtId="0" fontId="16" fillId="0" borderId="0" xfId="0" applyFont="1" applyAlignment="1" applyProtection="1"/>
    <xf numFmtId="14" fontId="8" fillId="0" borderId="19" xfId="0" applyNumberFormat="1" applyFont="1" applyBorder="1" applyAlignment="1" applyProtection="1">
      <protection locked="0"/>
    </xf>
    <xf numFmtId="14" fontId="8" fillId="0" borderId="19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5" fillId="0" borderId="0" xfId="0" applyFont="1"/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0" xfId="1"/>
    <xf numFmtId="0" fontId="21" fillId="0" borderId="0" xfId="0" applyFont="1"/>
    <xf numFmtId="0" fontId="67" fillId="0" borderId="0" xfId="0" applyFont="1"/>
    <xf numFmtId="14" fontId="8" fillId="0" borderId="19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right"/>
    </xf>
    <xf numFmtId="0" fontId="8" fillId="0" borderId="19" xfId="0" applyFont="1" applyBorder="1" applyAlignme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right"/>
    </xf>
    <xf numFmtId="0" fontId="19" fillId="0" borderId="0" xfId="0" applyFont="1" applyBorder="1" applyAlignment="1">
      <alignment horizontal="left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/>
    <xf numFmtId="0" fontId="19" fillId="0" borderId="7" xfId="0" applyFont="1" applyBorder="1" applyAlignment="1">
      <alignment horizontal="right"/>
    </xf>
    <xf numFmtId="0" fontId="22" fillId="3" borderId="6" xfId="0" applyFont="1" applyFill="1" applyBorder="1"/>
    <xf numFmtId="0" fontId="19" fillId="3" borderId="7" xfId="0" applyFont="1" applyFill="1" applyBorder="1"/>
    <xf numFmtId="0" fontId="22" fillId="3" borderId="7" xfId="0" applyFont="1" applyFill="1" applyBorder="1"/>
    <xf numFmtId="0" fontId="22" fillId="3" borderId="14" xfId="0" applyFont="1" applyFill="1" applyBorder="1"/>
    <xf numFmtId="0" fontId="22" fillId="0" borderId="9" xfId="0" applyFont="1" applyBorder="1"/>
    <xf numFmtId="0" fontId="22" fillId="0" borderId="5" xfId="0" applyFont="1" applyBorder="1"/>
    <xf numFmtId="0" fontId="22" fillId="0" borderId="15" xfId="0" applyFont="1" applyBorder="1"/>
    <xf numFmtId="0" fontId="22" fillId="3" borderId="23" xfId="0" applyFont="1" applyFill="1" applyBorder="1"/>
    <xf numFmtId="0" fontId="19" fillId="0" borderId="12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vertical="center"/>
    </xf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0" borderId="5" xfId="0" applyBorder="1" applyAlignment="1">
      <alignment horizontal="right"/>
    </xf>
    <xf numFmtId="0" fontId="19" fillId="0" borderId="5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0" fontId="19" fillId="2" borderId="44" xfId="0" applyFont="1" applyFill="1" applyBorder="1" applyAlignment="1"/>
    <xf numFmtId="0" fontId="19" fillId="2" borderId="45" xfId="0" applyFont="1" applyFill="1" applyBorder="1" applyAlignment="1"/>
    <xf numFmtId="0" fontId="0" fillId="2" borderId="45" xfId="0" applyFill="1" applyBorder="1"/>
    <xf numFmtId="0" fontId="0" fillId="2" borderId="46" xfId="0" applyFill="1" applyBorder="1"/>
    <xf numFmtId="0" fontId="22" fillId="0" borderId="47" xfId="0" applyFont="1" applyBorder="1" applyAlignment="1" applyProtection="1">
      <alignment horizontal="center" vertical="top"/>
      <protection locked="0"/>
    </xf>
    <xf numFmtId="0" fontId="22" fillId="0" borderId="48" xfId="0" applyFont="1" applyBorder="1" applyAlignment="1" applyProtection="1">
      <alignment vertical="top" wrapText="1"/>
      <protection locked="0"/>
    </xf>
    <xf numFmtId="0" fontId="19" fillId="0" borderId="49" xfId="0" applyFont="1" applyBorder="1" applyAlignment="1" applyProtection="1">
      <alignment horizontal="center" vertical="top"/>
      <protection locked="0"/>
    </xf>
    <xf numFmtId="0" fontId="19" fillId="0" borderId="50" xfId="0" applyFont="1" applyBorder="1" applyAlignment="1" applyProtection="1">
      <alignment horizontal="center" vertical="top"/>
      <protection locked="0"/>
    </xf>
    <xf numFmtId="0" fontId="19" fillId="3" borderId="50" xfId="0" applyFont="1" applyFill="1" applyBorder="1" applyAlignment="1" applyProtection="1">
      <alignment horizontal="center" vertical="top"/>
      <protection locked="0"/>
    </xf>
    <xf numFmtId="0" fontId="19" fillId="0" borderId="51" xfId="0" applyFont="1" applyBorder="1" applyAlignment="1" applyProtection="1">
      <alignment horizontal="center" vertical="top"/>
      <protection locked="0"/>
    </xf>
    <xf numFmtId="0" fontId="22" fillId="0" borderId="53" xfId="0" applyFont="1" applyBorder="1" applyAlignment="1" applyProtection="1">
      <alignment horizontal="center" vertical="top"/>
      <protection locked="0"/>
    </xf>
    <xf numFmtId="0" fontId="61" fillId="0" borderId="54" xfId="0" applyFont="1" applyBorder="1" applyAlignment="1" applyProtection="1">
      <alignment vertical="top" wrapText="1"/>
      <protection locked="0"/>
    </xf>
    <xf numFmtId="0" fontId="19" fillId="0" borderId="55" xfId="0" applyFont="1" applyBorder="1" applyAlignment="1" applyProtection="1">
      <alignment horizontal="center" vertical="top"/>
      <protection locked="0"/>
    </xf>
    <xf numFmtId="0" fontId="19" fillId="0" borderId="56" xfId="0" applyFont="1" applyBorder="1" applyAlignment="1" applyProtection="1">
      <alignment horizontal="center" vertical="top"/>
      <protection locked="0"/>
    </xf>
    <xf numFmtId="0" fontId="19" fillId="3" borderId="56" xfId="0" applyFont="1" applyFill="1" applyBorder="1" applyAlignment="1" applyProtection="1">
      <alignment horizontal="center" vertical="top"/>
      <protection locked="0"/>
    </xf>
    <xf numFmtId="0" fontId="19" fillId="0" borderId="57" xfId="0" applyFont="1" applyBorder="1" applyAlignment="1" applyProtection="1">
      <alignment horizontal="center" vertical="top"/>
      <protection locked="0"/>
    </xf>
    <xf numFmtId="0" fontId="22" fillId="2" borderId="45" xfId="0" applyFont="1" applyFill="1" applyBorder="1"/>
    <xf numFmtId="0" fontId="61" fillId="0" borderId="48" xfId="0" applyFont="1" applyBorder="1" applyAlignment="1" applyProtection="1">
      <alignment vertical="top" wrapText="1"/>
      <protection locked="0"/>
    </xf>
    <xf numFmtId="0" fontId="19" fillId="2" borderId="45" xfId="0" applyFont="1" applyFill="1" applyBorder="1" applyAlignment="1">
      <alignment horizontal="center"/>
    </xf>
    <xf numFmtId="0" fontId="22" fillId="0" borderId="54" xfId="0" applyFont="1" applyBorder="1" applyAlignment="1" applyProtection="1">
      <alignment vertical="top" wrapText="1"/>
      <protection locked="0"/>
    </xf>
    <xf numFmtId="0" fontId="32" fillId="3" borderId="56" xfId="0" applyFont="1" applyFill="1" applyBorder="1" applyAlignment="1" applyProtection="1">
      <alignment horizontal="center" vertical="top"/>
      <protection locked="0"/>
    </xf>
    <xf numFmtId="0" fontId="32" fillId="3" borderId="50" xfId="0" applyFont="1" applyFill="1" applyBorder="1" applyAlignment="1" applyProtection="1">
      <alignment horizontal="center" vertical="top"/>
      <protection locked="0"/>
    </xf>
    <xf numFmtId="0" fontId="0" fillId="0" borderId="6" xfId="0" applyBorder="1"/>
    <xf numFmtId="0" fontId="22" fillId="0" borderId="7" xfId="0" applyFont="1" applyBorder="1" applyAlignment="1">
      <alignment wrapText="1"/>
    </xf>
    <xf numFmtId="0" fontId="22" fillId="0" borderId="14" xfId="0" applyFont="1" applyBorder="1"/>
    <xf numFmtId="0" fontId="0" fillId="0" borderId="8" xfId="0" applyBorder="1" applyProtection="1"/>
    <xf numFmtId="0" fontId="22" fillId="0" borderId="9" xfId="0" applyFont="1" applyBorder="1" applyProtection="1"/>
    <xf numFmtId="0" fontId="19" fillId="0" borderId="8" xfId="0" applyFont="1" applyBorder="1" applyAlignment="1" applyProtection="1"/>
    <xf numFmtId="0" fontId="22" fillId="0" borderId="5" xfId="0" applyFont="1" applyBorder="1" applyAlignment="1">
      <alignment horizontal="left"/>
    </xf>
    <xf numFmtId="0" fontId="22" fillId="0" borderId="16" xfId="0" applyFont="1" applyFill="1" applyBorder="1"/>
    <xf numFmtId="0" fontId="22" fillId="0" borderId="5" xfId="0" applyFont="1" applyFill="1" applyBorder="1"/>
    <xf numFmtId="0" fontId="22" fillId="0" borderId="16" xfId="0" applyFont="1" applyBorder="1"/>
    <xf numFmtId="0" fontId="19" fillId="0" borderId="8" xfId="0" applyFont="1" applyBorder="1" applyAlignment="1"/>
    <xf numFmtId="0" fontId="8" fillId="0" borderId="29" xfId="0" applyFont="1" applyBorder="1" applyAlignment="1"/>
    <xf numFmtId="0" fontId="19" fillId="0" borderId="24" xfId="0" applyFont="1" applyBorder="1" applyAlignment="1"/>
    <xf numFmtId="0" fontId="22" fillId="0" borderId="2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40" xfId="0" applyFont="1" applyBorder="1" applyAlignment="1" applyProtection="1">
      <alignment horizontal="center" vertical="top"/>
      <protection locked="0"/>
    </xf>
    <xf numFmtId="0" fontId="25" fillId="0" borderId="43" xfId="0" applyFont="1" applyBorder="1" applyAlignment="1" applyProtection="1">
      <alignment horizontal="center" vertical="top"/>
      <protection locked="0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3" borderId="60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2" fillId="0" borderId="44" xfId="0" applyFont="1" applyBorder="1" applyProtection="1">
      <protection locked="0"/>
    </xf>
    <xf numFmtId="0" fontId="25" fillId="0" borderId="61" xfId="0" applyFont="1" applyBorder="1" applyAlignment="1" applyProtection="1">
      <alignment horizontal="center" vertical="top"/>
      <protection locked="0"/>
    </xf>
    <xf numFmtId="0" fontId="25" fillId="0" borderId="62" xfId="0" applyFont="1" applyBorder="1" applyAlignment="1" applyProtection="1">
      <alignment horizontal="center" vertical="top"/>
      <protection locked="0"/>
    </xf>
    <xf numFmtId="0" fontId="25" fillId="3" borderId="62" xfId="0" applyFont="1" applyFill="1" applyBorder="1" applyAlignment="1" applyProtection="1">
      <alignment horizontal="center" vertical="top"/>
      <protection locked="0"/>
    </xf>
    <xf numFmtId="0" fontId="25" fillId="0" borderId="63" xfId="0" applyFont="1" applyBorder="1" applyAlignment="1" applyProtection="1">
      <alignment horizontal="center" vertical="top"/>
      <protection locked="0"/>
    </xf>
    <xf numFmtId="0" fontId="22" fillId="0" borderId="64" xfId="0" applyFont="1" applyBorder="1" applyProtection="1">
      <protection locked="0"/>
    </xf>
    <xf numFmtId="0" fontId="25" fillId="0" borderId="49" xfId="0" applyFont="1" applyBorder="1" applyAlignment="1" applyProtection="1">
      <alignment horizontal="center" vertical="top"/>
      <protection locked="0"/>
    </xf>
    <xf numFmtId="0" fontId="25" fillId="0" borderId="50" xfId="0" applyFont="1" applyBorder="1" applyAlignment="1" applyProtection="1">
      <alignment horizontal="center" vertical="top"/>
      <protection locked="0"/>
    </xf>
    <xf numFmtId="0" fontId="25" fillId="3" borderId="50" xfId="0" applyFont="1" applyFill="1" applyBorder="1" applyAlignment="1" applyProtection="1">
      <alignment horizontal="center" vertical="top"/>
      <protection locked="0"/>
    </xf>
    <xf numFmtId="0" fontId="25" fillId="0" borderId="51" xfId="0" applyFont="1" applyBorder="1" applyAlignment="1" applyProtection="1">
      <alignment horizontal="center" vertical="top"/>
      <protection locked="0"/>
    </xf>
    <xf numFmtId="0" fontId="22" fillId="0" borderId="6" xfId="0" applyFont="1" applyBorder="1" applyProtection="1">
      <protection locked="0"/>
    </xf>
    <xf numFmtId="0" fontId="25" fillId="0" borderId="41" xfId="0" applyFont="1" applyBorder="1" applyAlignment="1" applyProtection="1">
      <alignment horizontal="center" vertical="top"/>
      <protection locked="0"/>
    </xf>
    <xf numFmtId="0" fontId="25" fillId="0" borderId="42" xfId="0" applyFont="1" applyBorder="1" applyAlignment="1" applyProtection="1">
      <alignment horizontal="center" vertical="top"/>
      <protection locked="0"/>
    </xf>
    <xf numFmtId="0" fontId="25" fillId="3" borderId="42" xfId="0" applyFont="1" applyFill="1" applyBorder="1" applyAlignment="1" applyProtection="1">
      <alignment horizontal="center" vertical="top"/>
      <protection locked="0"/>
    </xf>
    <xf numFmtId="0" fontId="22" fillId="0" borderId="15" xfId="0" applyFont="1" applyBorder="1" applyProtection="1">
      <protection locked="0"/>
    </xf>
    <xf numFmtId="0" fontId="25" fillId="0" borderId="59" xfId="0" applyFont="1" applyBorder="1" applyAlignment="1" applyProtection="1">
      <alignment horizontal="center" vertical="top"/>
      <protection locked="0"/>
    </xf>
    <xf numFmtId="0" fontId="25" fillId="0" borderId="60" xfId="0" applyFont="1" applyBorder="1" applyAlignment="1" applyProtection="1">
      <alignment horizontal="center" vertical="top"/>
      <protection locked="0"/>
    </xf>
    <xf numFmtId="0" fontId="25" fillId="3" borderId="60" xfId="0" applyFont="1" applyFill="1" applyBorder="1" applyAlignment="1" applyProtection="1">
      <alignment horizontal="center" vertical="top"/>
      <protection locked="0"/>
    </xf>
    <xf numFmtId="0" fontId="22" fillId="3" borderId="65" xfId="0" applyFont="1" applyFill="1" applyBorder="1"/>
    <xf numFmtId="0" fontId="22" fillId="0" borderId="66" xfId="0" applyFont="1" applyBorder="1"/>
    <xf numFmtId="0" fontId="22" fillId="3" borderId="60" xfId="0" applyFont="1" applyFill="1" applyBorder="1"/>
    <xf numFmtId="0" fontId="22" fillId="0" borderId="67" xfId="0" applyFont="1" applyBorder="1"/>
    <xf numFmtId="0" fontId="22" fillId="0" borderId="65" xfId="0" applyFont="1" applyBorder="1"/>
    <xf numFmtId="0" fontId="22" fillId="0" borderId="60" xfId="0" applyFont="1" applyBorder="1"/>
    <xf numFmtId="0" fontId="22" fillId="0" borderId="68" xfId="0" applyFont="1" applyBorder="1" applyProtection="1"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25" fillId="0" borderId="72" xfId="0" applyFont="1" applyBorder="1" applyAlignment="1" applyProtection="1">
      <alignment horizontal="center" vertical="top"/>
      <protection locked="0"/>
    </xf>
    <xf numFmtId="0" fontId="25" fillId="3" borderId="72" xfId="0" applyFont="1" applyFill="1" applyBorder="1" applyAlignment="1" applyProtection="1">
      <alignment horizontal="center" vertical="top"/>
      <protection locked="0"/>
    </xf>
    <xf numFmtId="0" fontId="25" fillId="0" borderId="73" xfId="0" applyFont="1" applyBorder="1" applyAlignment="1" applyProtection="1">
      <alignment horizontal="center" vertical="top"/>
      <protection locked="0"/>
    </xf>
    <xf numFmtId="0" fontId="0" fillId="0" borderId="11" xfId="0" applyBorder="1"/>
    <xf numFmtId="0" fontId="0" fillId="0" borderId="13" xfId="0" applyBorder="1"/>
    <xf numFmtId="0" fontId="0" fillId="0" borderId="13" xfId="0" applyFill="1" applyBorder="1"/>
    <xf numFmtId="0" fontId="0" fillId="0" borderId="12" xfId="0" applyBorder="1"/>
    <xf numFmtId="0" fontId="0" fillId="4" borderId="10" xfId="0" applyFont="1" applyFill="1" applyBorder="1" applyAlignment="1">
      <alignment horizontal="center"/>
    </xf>
    <xf numFmtId="0" fontId="0" fillId="4" borderId="10" xfId="0" quotePrefix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34" fillId="0" borderId="0" xfId="0" applyFont="1" applyAlignment="1" applyProtection="1">
      <alignment horizontal="left"/>
    </xf>
    <xf numFmtId="0" fontId="34" fillId="0" borderId="9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35" fillId="0" borderId="9" xfId="0" applyFont="1" applyBorder="1" applyAlignment="1" applyProtection="1">
      <alignment horizontal="left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14" fontId="8" fillId="0" borderId="28" xfId="0" applyNumberFormat="1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/>
    </xf>
    <xf numFmtId="0" fontId="25" fillId="0" borderId="2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14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14" fontId="8" fillId="0" borderId="19" xfId="0" applyNumberFormat="1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left"/>
      <protection locked="0"/>
    </xf>
    <xf numFmtId="20" fontId="8" fillId="0" borderId="19" xfId="0" applyNumberFormat="1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wrapText="1"/>
    </xf>
    <xf numFmtId="0" fontId="8" fillId="0" borderId="27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center"/>
    </xf>
    <xf numFmtId="0" fontId="8" fillId="0" borderId="19" xfId="1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31" fillId="4" borderId="0" xfId="0" applyFont="1" applyFill="1" applyAlignment="1" applyProtection="1">
      <alignment horizontal="left"/>
    </xf>
    <xf numFmtId="0" fontId="57" fillId="4" borderId="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right"/>
    </xf>
    <xf numFmtId="0" fontId="43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3" fillId="0" borderId="6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59" fillId="0" borderId="15" xfId="0" applyFont="1" applyBorder="1" applyAlignment="1" applyProtection="1">
      <alignment horizontal="center"/>
      <protection locked="0"/>
    </xf>
    <xf numFmtId="0" fontId="59" fillId="0" borderId="5" xfId="0" applyFont="1" applyBorder="1" applyAlignment="1" applyProtection="1">
      <alignment horizontal="center"/>
      <protection locked="0"/>
    </xf>
    <xf numFmtId="0" fontId="59" fillId="0" borderId="1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8" xfId="0" quotePrefix="1" applyFont="1" applyBorder="1" applyAlignment="1" applyProtection="1">
      <alignment horizontal="left"/>
    </xf>
    <xf numFmtId="0" fontId="13" fillId="0" borderId="0" xfId="0" quotePrefix="1" applyFont="1" applyAlignment="1" applyProtection="1">
      <alignment horizontal="left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</xf>
    <xf numFmtId="0" fontId="58" fillId="0" borderId="19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</xf>
    <xf numFmtId="0" fontId="13" fillId="0" borderId="28" xfId="0" applyFont="1" applyBorder="1" applyAlignment="1">
      <alignment horizontal="left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18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1" fillId="2" borderId="11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14" fontId="50" fillId="0" borderId="19" xfId="0" applyNumberFormat="1" applyFont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  <protection locked="0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9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9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1" fillId="4" borderId="0" xfId="0" applyFont="1" applyFill="1" applyAlignment="1">
      <alignment horizontal="left"/>
    </xf>
    <xf numFmtId="0" fontId="51" fillId="4" borderId="3" xfId="0" applyFont="1" applyFill="1" applyBorder="1" applyAlignment="1">
      <alignment horizontal="left"/>
    </xf>
    <xf numFmtId="0" fontId="35" fillId="0" borderId="0" xfId="0" applyFont="1" applyAlignment="1" applyProtection="1">
      <alignment horizontal="left" vertical="top"/>
    </xf>
    <xf numFmtId="0" fontId="8" fillId="0" borderId="19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59" fillId="0" borderId="15" xfId="0" applyFont="1" applyBorder="1" applyAlignment="1" applyProtection="1">
      <alignment horizontal="center"/>
    </xf>
    <xf numFmtId="0" fontId="59" fillId="0" borderId="16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11" fillId="0" borderId="1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left" vertical="top" wrapText="1"/>
    </xf>
    <xf numFmtId="0" fontId="45" fillId="0" borderId="0" xfId="0" applyFont="1" applyAlignment="1" applyProtection="1">
      <alignment horizontal="left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top" wrapText="1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left"/>
    </xf>
    <xf numFmtId="0" fontId="12" fillId="2" borderId="13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12" fillId="2" borderId="7" xfId="0" applyFont="1" applyFill="1" applyBorder="1" applyAlignment="1" applyProtection="1">
      <alignment horizontal="left"/>
    </xf>
    <xf numFmtId="0" fontId="0" fillId="2" borderId="13" xfId="0" applyFont="1" applyFill="1" applyBorder="1" applyAlignment="1" applyProtection="1">
      <alignment horizontal="left"/>
    </xf>
    <xf numFmtId="0" fontId="60" fillId="0" borderId="6" xfId="0" applyFont="1" applyBorder="1" applyAlignment="1" applyProtection="1">
      <alignment horizontal="left" vertical="top" wrapText="1"/>
      <protection locked="0"/>
    </xf>
    <xf numFmtId="0" fontId="60" fillId="0" borderId="7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6" xfId="0" applyFont="1" applyFill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12" fillId="2" borderId="8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0" fillId="0" borderId="7" xfId="0" applyFont="1" applyBorder="1" applyAlignment="1" applyProtection="1">
      <alignment horizontal="center"/>
    </xf>
    <xf numFmtId="0" fontId="59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14" fontId="50" fillId="0" borderId="19" xfId="0" applyNumberFormat="1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</xf>
    <xf numFmtId="0" fontId="22" fillId="0" borderId="0" xfId="0" applyFont="1" applyFill="1" applyBorder="1" applyAlignment="1">
      <alignment horizontal="right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 vertical="top" wrapText="1"/>
    </xf>
    <xf numFmtId="0" fontId="12" fillId="0" borderId="14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22" fillId="0" borderId="0" xfId="0" applyFont="1" applyAlignment="1">
      <alignment horizontal="right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14" fontId="8" fillId="0" borderId="19" xfId="0" applyNumberFormat="1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0" fillId="0" borderId="28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60" fillId="0" borderId="30" xfId="0" applyFont="1" applyBorder="1" applyAlignment="1" applyProtection="1">
      <alignment horizontal="left" wrapText="1"/>
      <protection locked="0"/>
    </xf>
    <xf numFmtId="0" fontId="60" fillId="0" borderId="31" xfId="0" applyFont="1" applyBorder="1" applyAlignment="1" applyProtection="1">
      <alignment horizontal="left" wrapText="1"/>
      <protection locked="0"/>
    </xf>
    <xf numFmtId="0" fontId="45" fillId="0" borderId="0" xfId="0" applyFont="1" applyBorder="1" applyAlignment="1">
      <alignment horizontal="left"/>
    </xf>
    <xf numFmtId="0" fontId="12" fillId="0" borderId="6" xfId="0" applyFont="1" applyBorder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 vertical="top"/>
    </xf>
    <xf numFmtId="0" fontId="12" fillId="0" borderId="14" xfId="0" applyFont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12" fillId="0" borderId="9" xfId="0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top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5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8" fillId="0" borderId="16" xfId="0" applyFont="1" applyFill="1" applyBorder="1" applyAlignment="1" applyProtection="1">
      <alignment horizontal="left" wrapText="1"/>
      <protection locked="0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5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5" fillId="0" borderId="1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8" fillId="0" borderId="8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9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60" fillId="0" borderId="19" xfId="0" applyFont="1" applyBorder="1" applyAlignment="1" applyProtection="1">
      <alignment horizontal="left" wrapText="1"/>
      <protection locked="0"/>
    </xf>
    <xf numFmtId="0" fontId="60" fillId="0" borderId="29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right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50" fillId="0" borderId="32" xfId="0" applyFont="1" applyBorder="1" applyAlignment="1" applyProtection="1">
      <alignment horizontal="left" wrapText="1"/>
      <protection locked="0"/>
    </xf>
    <xf numFmtId="0" fontId="50" fillId="0" borderId="19" xfId="0" applyFont="1" applyBorder="1" applyAlignment="1" applyProtection="1">
      <alignment horizontal="left" wrapText="1"/>
      <protection locked="0"/>
    </xf>
    <xf numFmtId="0" fontId="50" fillId="0" borderId="29" xfId="0" applyFont="1" applyBorder="1" applyAlignment="1" applyProtection="1">
      <alignment horizontal="left" wrapText="1"/>
      <protection locked="0"/>
    </xf>
    <xf numFmtId="0" fontId="50" fillId="0" borderId="15" xfId="0" applyFont="1" applyFill="1" applyBorder="1" applyAlignment="1" applyProtection="1">
      <alignment horizontal="left" wrapText="1"/>
      <protection locked="0"/>
    </xf>
    <xf numFmtId="0" fontId="50" fillId="0" borderId="5" xfId="0" applyFont="1" applyFill="1" applyBorder="1" applyAlignment="1" applyProtection="1">
      <alignment horizontal="left" wrapText="1"/>
      <protection locked="0"/>
    </xf>
    <xf numFmtId="0" fontId="50" fillId="0" borderId="16" xfId="0" applyFont="1" applyFill="1" applyBorder="1" applyAlignment="1" applyProtection="1">
      <alignment horizontal="left" wrapText="1"/>
      <protection locked="0"/>
    </xf>
    <xf numFmtId="0" fontId="52" fillId="0" borderId="30" xfId="0" applyFont="1" applyBorder="1" applyAlignment="1" applyProtection="1">
      <alignment horizontal="left" wrapText="1"/>
      <protection locked="0"/>
    </xf>
    <xf numFmtId="0" fontId="52" fillId="0" borderId="31" xfId="0" applyFont="1" applyBorder="1" applyAlignment="1" applyProtection="1">
      <alignment horizontal="left" wrapText="1"/>
      <protection locked="0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3" fillId="0" borderId="19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3" fillId="0" borderId="0" xfId="3" applyNumberFormat="1" applyFont="1" applyFill="1" applyBorder="1" applyAlignment="1">
      <alignment horizontal="left" wrapText="1"/>
    </xf>
    <xf numFmtId="0" fontId="13" fillId="0" borderId="0" xfId="3" applyNumberFormat="1" applyFont="1" applyFill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34" fillId="0" borderId="0" xfId="0" applyFont="1" applyAlignment="1"/>
    <xf numFmtId="0" fontId="34" fillId="0" borderId="9" xfId="0" applyFont="1" applyBorder="1" applyAlignment="1"/>
    <xf numFmtId="0" fontId="8" fillId="0" borderId="19" xfId="0" applyFont="1" applyBorder="1" applyAlignment="1"/>
    <xf numFmtId="0" fontId="9" fillId="0" borderId="0" xfId="0" applyFont="1" applyAlignment="1">
      <alignment horizontal="left"/>
    </xf>
    <xf numFmtId="0" fontId="61" fillId="0" borderId="54" xfId="0" applyFont="1" applyBorder="1" applyAlignment="1" applyProtection="1">
      <alignment horizontal="left" vertical="top"/>
      <protection locked="0"/>
    </xf>
    <xf numFmtId="0" fontId="61" fillId="0" borderId="58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61" fillId="0" borderId="48" xfId="0" applyFont="1" applyBorder="1" applyAlignment="1" applyProtection="1">
      <alignment horizontal="left" vertical="top" wrapText="1"/>
      <protection locked="0"/>
    </xf>
    <xf numFmtId="0" fontId="61" fillId="0" borderId="52" xfId="0" applyFont="1" applyBorder="1" applyAlignment="1" applyProtection="1">
      <alignment horizontal="left" vertical="top" wrapText="1"/>
      <protection locked="0"/>
    </xf>
    <xf numFmtId="0" fontId="61" fillId="0" borderId="48" xfId="0" applyFont="1" applyBorder="1" applyAlignment="1" applyProtection="1">
      <alignment horizontal="left" vertical="top"/>
      <protection locked="0"/>
    </xf>
    <xf numFmtId="0" fontId="61" fillId="0" borderId="52" xfId="0" applyFont="1" applyBorder="1" applyAlignment="1" applyProtection="1">
      <alignment horizontal="left" vertical="top"/>
      <protection locked="0"/>
    </xf>
    <xf numFmtId="0" fontId="45" fillId="0" borderId="8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9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left"/>
    </xf>
    <xf numFmtId="0" fontId="45" fillId="0" borderId="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6" xfId="0" applyFont="1" applyBorder="1" applyAlignment="1">
      <alignment horizontal="left"/>
    </xf>
    <xf numFmtId="0" fontId="45" fillId="0" borderId="7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1" fillId="0" borderId="54" xfId="0" applyFont="1" applyBorder="1" applyAlignment="1" applyProtection="1">
      <alignment horizontal="left" vertical="top" wrapText="1"/>
      <protection locked="0"/>
    </xf>
    <xf numFmtId="0" fontId="61" fillId="0" borderId="58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22" fillId="2" borderId="13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49" fillId="0" borderId="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5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19" fillId="2" borderId="44" xfId="0" applyFont="1" applyFill="1" applyBorder="1" applyAlignment="1">
      <alignment horizontal="left"/>
    </xf>
    <xf numFmtId="0" fontId="19" fillId="2" borderId="45" xfId="0" applyFont="1" applyFill="1" applyBorder="1" applyAlignment="1">
      <alignment horizontal="left"/>
    </xf>
    <xf numFmtId="0" fontId="19" fillId="2" borderId="46" xfId="0" applyFont="1" applyFill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5" fillId="0" borderId="2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54" fillId="0" borderId="0" xfId="0" applyFont="1" applyAlignment="1">
      <alignment horizontal="left"/>
    </xf>
    <xf numFmtId="0" fontId="61" fillId="0" borderId="45" xfId="0" applyFont="1" applyBorder="1" applyAlignment="1" applyProtection="1">
      <alignment horizontal="left" vertical="top" wrapText="1"/>
      <protection locked="0"/>
    </xf>
    <xf numFmtId="0" fontId="61" fillId="0" borderId="46" xfId="0" applyFont="1" applyBorder="1" applyAlignment="1" applyProtection="1">
      <alignment horizontal="left" vertical="top" wrapText="1"/>
      <protection locked="0"/>
    </xf>
    <xf numFmtId="0" fontId="61" fillId="0" borderId="69" xfId="0" applyFont="1" applyBorder="1" applyAlignment="1" applyProtection="1">
      <alignment horizontal="left" vertical="top" wrapText="1"/>
      <protection locked="0"/>
    </xf>
    <xf numFmtId="0" fontId="61" fillId="0" borderId="70" xfId="0" applyFont="1" applyBorder="1" applyAlignment="1" applyProtection="1">
      <alignment horizontal="left" vertical="top" wrapText="1"/>
      <protection locked="0"/>
    </xf>
    <xf numFmtId="0" fontId="61" fillId="0" borderId="5" xfId="0" applyFont="1" applyBorder="1" applyAlignment="1" applyProtection="1">
      <alignment horizontal="left" vertical="top" wrapText="1"/>
      <protection locked="0"/>
    </xf>
    <xf numFmtId="0" fontId="61" fillId="0" borderId="16" xfId="0" applyFont="1" applyBorder="1" applyAlignment="1" applyProtection="1">
      <alignment horizontal="left" vertical="top" wrapText="1"/>
      <protection locked="0"/>
    </xf>
    <xf numFmtId="0" fontId="61" fillId="0" borderId="7" xfId="0" applyFont="1" applyBorder="1" applyAlignment="1" applyProtection="1">
      <alignment horizontal="left" vertical="top" wrapText="1"/>
      <protection locked="0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46" fillId="0" borderId="8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9" xfId="0" applyFont="1" applyBorder="1" applyAlignment="1">
      <alignment horizontal="left" wrapText="1"/>
    </xf>
    <xf numFmtId="0" fontId="45" fillId="0" borderId="8" xfId="0" applyFont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5" fillId="0" borderId="8" xfId="0" applyFont="1" applyBorder="1" applyAlignment="1">
      <alignment horizontal="left"/>
    </xf>
    <xf numFmtId="0" fontId="45" fillId="0" borderId="9" xfId="0" applyFont="1" applyBorder="1" applyAlignment="1">
      <alignment horizontal="left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9" xfId="0" applyFont="1" applyBorder="1" applyAlignment="1">
      <alignment horizontal="left"/>
    </xf>
    <xf numFmtId="14" fontId="8" fillId="0" borderId="20" xfId="0" applyNumberFormat="1" applyFont="1" applyBorder="1" applyAlignment="1">
      <alignment horizontal="left"/>
    </xf>
    <xf numFmtId="0" fontId="22" fillId="0" borderId="8" xfId="0" applyFont="1" applyBorder="1" applyAlignment="1" applyProtection="1">
      <alignment horizontal="center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left" vertical="top" wrapText="1"/>
      <protection locked="0"/>
    </xf>
    <xf numFmtId="0" fontId="16" fillId="0" borderId="64" xfId="0" applyFont="1" applyBorder="1" applyAlignment="1" applyProtection="1">
      <alignment horizontal="left" vertical="top" wrapText="1"/>
      <protection locked="0"/>
    </xf>
    <xf numFmtId="0" fontId="16" fillId="0" borderId="48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22" fillId="0" borderId="44" xfId="0" applyFont="1" applyBorder="1" applyAlignment="1" applyProtection="1">
      <alignment horizontal="left" vertical="top" wrapText="1"/>
      <protection locked="0"/>
    </xf>
    <xf numFmtId="0" fontId="22" fillId="0" borderId="45" xfId="0" applyFont="1" applyBorder="1" applyAlignment="1" applyProtection="1">
      <alignment horizontal="left" vertical="top" wrapText="1"/>
      <protection locked="0"/>
    </xf>
    <xf numFmtId="0" fontId="22" fillId="0" borderId="46" xfId="0" applyFont="1" applyBorder="1" applyAlignment="1" applyProtection="1">
      <alignment horizontal="left" vertical="top" wrapText="1"/>
      <protection locked="0"/>
    </xf>
    <xf numFmtId="0" fontId="22" fillId="0" borderId="68" xfId="0" applyFont="1" applyBorder="1" applyAlignment="1" applyProtection="1">
      <alignment horizontal="left" vertical="top" wrapText="1"/>
      <protection locked="0"/>
    </xf>
    <xf numFmtId="0" fontId="22" fillId="0" borderId="69" xfId="0" applyFont="1" applyBorder="1" applyAlignment="1" applyProtection="1">
      <alignment horizontal="left" vertical="top" wrapText="1"/>
      <protection locked="0"/>
    </xf>
    <xf numFmtId="0" fontId="22" fillId="0" borderId="70" xfId="0" applyFont="1" applyBorder="1" applyAlignment="1" applyProtection="1">
      <alignment horizontal="left" vertical="top" wrapText="1"/>
      <protection locked="0"/>
    </xf>
    <xf numFmtId="0" fontId="22" fillId="0" borderId="64" xfId="0" applyFont="1" applyBorder="1" applyAlignment="1" applyProtection="1">
      <alignment horizontal="left" vertical="top" wrapText="1"/>
      <protection locked="0"/>
    </xf>
    <xf numFmtId="0" fontId="22" fillId="0" borderId="48" xfId="0" applyFont="1" applyBorder="1" applyAlignment="1" applyProtection="1">
      <alignment horizontal="left" vertical="top" wrapText="1"/>
      <protection locked="0"/>
    </xf>
    <xf numFmtId="0" fontId="22" fillId="0" borderId="52" xfId="0" applyFont="1" applyBorder="1" applyAlignment="1" applyProtection="1">
      <alignment horizontal="left" vertical="top" wrapText="1"/>
      <protection locked="0"/>
    </xf>
    <xf numFmtId="0" fontId="64" fillId="0" borderId="15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1" fillId="0" borderId="6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/>
    </xf>
    <xf numFmtId="0" fontId="25" fillId="0" borderId="11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/>
    </xf>
    <xf numFmtId="0" fontId="53" fillId="0" borderId="8" xfId="0" applyFont="1" applyBorder="1" applyAlignment="1" applyProtection="1">
      <alignment horizontal="center" vertical="center"/>
    </xf>
    <xf numFmtId="0" fontId="53" fillId="0" borderId="37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left"/>
    </xf>
    <xf numFmtId="0" fontId="19" fillId="0" borderId="26" xfId="0" applyFont="1" applyBorder="1" applyAlignment="1">
      <alignment horizontal="left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61" fillId="0" borderId="19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61" fillId="0" borderId="20" xfId="0" applyFont="1" applyBorder="1" applyAlignment="1" applyProtection="1">
      <alignment horizontal="left"/>
      <protection locked="0"/>
    </xf>
    <xf numFmtId="14" fontId="61" fillId="0" borderId="19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5">
    <cellStyle name="Hyperlink" xfId="1" builtinId="8"/>
    <cellStyle name="Standard" xfId="0" builtinId="0"/>
    <cellStyle name="Standard 2" xfId="3"/>
    <cellStyle name="Standard 3" xfId="4"/>
    <cellStyle name="Standard 4" xfId="2"/>
  </cellStyles>
  <dxfs count="1">
    <dxf>
      <numFmt numFmtId="0" formatCode="General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00"/>
      <color rgb="FFFFFF99"/>
      <color rgb="FFFFFFFF"/>
      <color rgb="FF0000FF"/>
      <color rgb="FFFFCC6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14212</xdr:colOff>
      <xdr:row>3</xdr:row>
      <xdr:rowOff>71436</xdr:rowOff>
    </xdr:from>
    <xdr:to>
      <xdr:col>3</xdr:col>
      <xdr:colOff>176212</xdr:colOff>
      <xdr:row>4</xdr:row>
      <xdr:rowOff>47624</xdr:rowOff>
    </xdr:to>
    <xdr:sp macro="" textlink="">
      <xdr:nvSpPr>
        <xdr:cNvPr id="2" name="Rechteckiger Pfeil 1"/>
        <xdr:cNvSpPr/>
      </xdr:nvSpPr>
      <xdr:spPr>
        <a:xfrm rot="5400000">
          <a:off x="3159880" y="554793"/>
          <a:ext cx="138113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128516</xdr:colOff>
      <xdr:row>3</xdr:row>
      <xdr:rowOff>71438</xdr:rowOff>
    </xdr:from>
    <xdr:to>
      <xdr:col>4</xdr:col>
      <xdr:colOff>290516</xdr:colOff>
      <xdr:row>4</xdr:row>
      <xdr:rowOff>46313</xdr:rowOff>
    </xdr:to>
    <xdr:sp macro="" textlink="">
      <xdr:nvSpPr>
        <xdr:cNvPr id="3" name="Rechteckiger Pfeil 2"/>
        <xdr:cNvSpPr/>
      </xdr:nvSpPr>
      <xdr:spPr>
        <a:xfrm rot="5400000" flipV="1">
          <a:off x="3570116" y="554138"/>
          <a:ext cx="136800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14165</xdr:colOff>
      <xdr:row>4</xdr:row>
      <xdr:rowOff>66674</xdr:rowOff>
    </xdr:from>
    <xdr:to>
      <xdr:col>2</xdr:col>
      <xdr:colOff>176165</xdr:colOff>
      <xdr:row>5</xdr:row>
      <xdr:rowOff>33337</xdr:rowOff>
    </xdr:to>
    <xdr:sp macro="" textlink="">
      <xdr:nvSpPr>
        <xdr:cNvPr id="4" name="Rechteckiger Pfeil 3"/>
        <xdr:cNvSpPr/>
      </xdr:nvSpPr>
      <xdr:spPr>
        <a:xfrm rot="5400000">
          <a:off x="2864558" y="711956"/>
          <a:ext cx="138113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142821</xdr:colOff>
      <xdr:row>4</xdr:row>
      <xdr:rowOff>71439</xdr:rowOff>
    </xdr:from>
    <xdr:to>
      <xdr:col>5</xdr:col>
      <xdr:colOff>304821</xdr:colOff>
      <xdr:row>5</xdr:row>
      <xdr:rowOff>36789</xdr:rowOff>
    </xdr:to>
    <xdr:sp macro="" textlink="">
      <xdr:nvSpPr>
        <xdr:cNvPr id="5" name="Rechteckiger Pfeil 4"/>
        <xdr:cNvSpPr/>
      </xdr:nvSpPr>
      <xdr:spPr>
        <a:xfrm rot="5400000" flipV="1">
          <a:off x="3889221" y="716064"/>
          <a:ext cx="136800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14212</xdr:colOff>
      <xdr:row>3</xdr:row>
      <xdr:rowOff>71436</xdr:rowOff>
    </xdr:from>
    <xdr:to>
      <xdr:col>6</xdr:col>
      <xdr:colOff>176212</xdr:colOff>
      <xdr:row>4</xdr:row>
      <xdr:rowOff>47624</xdr:rowOff>
    </xdr:to>
    <xdr:sp macro="" textlink="">
      <xdr:nvSpPr>
        <xdr:cNvPr id="2" name="Rechteckiger Pfeil 1"/>
        <xdr:cNvSpPr/>
      </xdr:nvSpPr>
      <xdr:spPr>
        <a:xfrm rot="5400000">
          <a:off x="3159880" y="554793"/>
          <a:ext cx="138113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128516</xdr:colOff>
      <xdr:row>3</xdr:row>
      <xdr:rowOff>71438</xdr:rowOff>
    </xdr:from>
    <xdr:to>
      <xdr:col>7</xdr:col>
      <xdr:colOff>280991</xdr:colOff>
      <xdr:row>4</xdr:row>
      <xdr:rowOff>46313</xdr:rowOff>
    </xdr:to>
    <xdr:sp macro="" textlink="">
      <xdr:nvSpPr>
        <xdr:cNvPr id="3" name="Rechteckiger Pfeil 2"/>
        <xdr:cNvSpPr/>
      </xdr:nvSpPr>
      <xdr:spPr>
        <a:xfrm rot="5400000" flipV="1">
          <a:off x="3293891" y="516038"/>
          <a:ext cx="146325" cy="152475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14165</xdr:colOff>
      <xdr:row>4</xdr:row>
      <xdr:rowOff>66674</xdr:rowOff>
    </xdr:from>
    <xdr:to>
      <xdr:col>5</xdr:col>
      <xdr:colOff>176165</xdr:colOff>
      <xdr:row>5</xdr:row>
      <xdr:rowOff>33337</xdr:rowOff>
    </xdr:to>
    <xdr:sp macro="" textlink="">
      <xdr:nvSpPr>
        <xdr:cNvPr id="4" name="Rechteckiger Pfeil 3"/>
        <xdr:cNvSpPr/>
      </xdr:nvSpPr>
      <xdr:spPr>
        <a:xfrm rot="5400000">
          <a:off x="2864558" y="711956"/>
          <a:ext cx="138113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142821</xdr:colOff>
      <xdr:row>4</xdr:row>
      <xdr:rowOff>71439</xdr:rowOff>
    </xdr:from>
    <xdr:to>
      <xdr:col>8</xdr:col>
      <xdr:colOff>304821</xdr:colOff>
      <xdr:row>5</xdr:row>
      <xdr:rowOff>36789</xdr:rowOff>
    </xdr:to>
    <xdr:sp macro="" textlink="">
      <xdr:nvSpPr>
        <xdr:cNvPr id="5" name="Rechteckiger Pfeil 4"/>
        <xdr:cNvSpPr/>
      </xdr:nvSpPr>
      <xdr:spPr>
        <a:xfrm rot="5400000" flipV="1">
          <a:off x="3889221" y="716064"/>
          <a:ext cx="136800" cy="1620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142821</xdr:colOff>
      <xdr:row>4</xdr:row>
      <xdr:rowOff>71439</xdr:rowOff>
    </xdr:from>
    <xdr:to>
      <xdr:col>8</xdr:col>
      <xdr:colOff>304821</xdr:colOff>
      <xdr:row>5</xdr:row>
      <xdr:rowOff>36789</xdr:rowOff>
    </xdr:to>
    <xdr:sp macro="" textlink="">
      <xdr:nvSpPr>
        <xdr:cNvPr id="6" name="Rechteckiger Pfeil 5"/>
        <xdr:cNvSpPr/>
      </xdr:nvSpPr>
      <xdr:spPr>
        <a:xfrm rot="5400000" flipV="1">
          <a:off x="3379633" y="720827"/>
          <a:ext cx="127275" cy="123900"/>
        </a:xfrm>
        <a:prstGeom prst="ben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martin.baltisberger@ch.mullermartin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zweitexpi.muster@kanton.net" TargetMode="External"/><Relationship Id="rId2" Type="http://schemas.openxmlformats.org/officeDocument/2006/relationships/hyperlink" Target="mailto:expi.muster@kanton.net" TargetMode="External"/><Relationship Id="rId1" Type="http://schemas.openxmlformats.org/officeDocument/2006/relationships/hyperlink" Target="mailto:karl.muster@musterfirma.com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showRowColHeaders="0" zoomScaleNormal="100" workbookViewId="0">
      <selection activeCell="B3" sqref="B3:R3"/>
    </sheetView>
  </sheetViews>
  <sheetFormatPr baseColWidth="10" defaultColWidth="11.28515625" defaultRowHeight="12.75"/>
  <cols>
    <col min="1" max="1" width="9.85546875" customWidth="1"/>
    <col min="2" max="2" width="9.7109375" customWidth="1"/>
    <col min="3" max="3" width="9.140625" customWidth="1"/>
    <col min="4" max="4" width="4.7109375" customWidth="1"/>
    <col min="5" max="5" width="4.5703125" customWidth="1"/>
    <col min="6" max="6" width="2.28515625" customWidth="1"/>
    <col min="7" max="7" width="4.5703125" customWidth="1"/>
    <col min="8" max="8" width="2.28515625" customWidth="1"/>
    <col min="9" max="9" width="4.5703125" customWidth="1"/>
    <col min="10" max="10" width="2.28515625" customWidth="1"/>
    <col min="11" max="11" width="4.5703125" customWidth="1"/>
    <col min="12" max="14" width="2.28515625" customWidth="1"/>
    <col min="15" max="15" width="2.7109375" customWidth="1"/>
    <col min="16" max="16" width="2.85546875" customWidth="1"/>
    <col min="17" max="17" width="9.85546875" customWidth="1"/>
    <col min="18" max="18" width="11.140625" customWidth="1"/>
  </cols>
  <sheetData>
    <row r="1" spans="1:18" ht="1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6"/>
      <c r="O1" s="478" t="s">
        <v>132</v>
      </c>
      <c r="P1" s="479"/>
      <c r="Q1" s="479"/>
      <c r="R1" s="480"/>
    </row>
    <row r="2" spans="1:18" ht="37.5" customHeight="1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8"/>
      <c r="O2" s="481"/>
      <c r="P2" s="482"/>
      <c r="Q2" s="482"/>
      <c r="R2" s="483"/>
    </row>
    <row r="3" spans="1:18" ht="25.5" customHeight="1">
      <c r="A3" s="210" t="s">
        <v>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</row>
    <row r="4" spans="1:18" ht="18.75" customHeight="1">
      <c r="A4" s="469" t="s">
        <v>143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</row>
    <row r="5" spans="1:18" ht="5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8" ht="15">
      <c r="A6" s="470" t="s">
        <v>2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</row>
    <row r="7" spans="1:18" ht="18.75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</row>
    <row r="8" spans="1:18" ht="19.5" customHeight="1">
      <c r="A8" s="461" t="s">
        <v>132</v>
      </c>
      <c r="B8" s="461"/>
      <c r="C8" s="131" t="s">
        <v>5</v>
      </c>
      <c r="D8" s="463"/>
      <c r="E8" s="463"/>
      <c r="F8" s="463"/>
      <c r="G8" s="463"/>
      <c r="H8" s="463"/>
      <c r="I8" s="463"/>
      <c r="J8" s="211"/>
      <c r="K8" s="212" t="s">
        <v>6</v>
      </c>
      <c r="L8" s="213"/>
      <c r="M8" s="211"/>
      <c r="N8" s="460"/>
      <c r="O8" s="460"/>
      <c r="P8" s="460"/>
      <c r="Q8" s="460"/>
      <c r="R8" s="460"/>
    </row>
    <row r="9" spans="1:18">
      <c r="A9" s="214"/>
      <c r="B9" s="214"/>
      <c r="C9" s="131" t="s">
        <v>7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</row>
    <row r="10" spans="1:18" ht="18.75" customHeight="1">
      <c r="A10" s="215"/>
      <c r="B10" s="215"/>
      <c r="C10" s="215" t="s">
        <v>8</v>
      </c>
      <c r="D10" s="215"/>
      <c r="E10" s="216" t="s">
        <v>11</v>
      </c>
      <c r="F10" s="216"/>
      <c r="G10" s="216" t="s">
        <v>12</v>
      </c>
      <c r="H10" s="216"/>
      <c r="I10" s="216" t="s">
        <v>13</v>
      </c>
      <c r="J10" s="216"/>
      <c r="K10" s="216" t="s">
        <v>14</v>
      </c>
      <c r="L10" s="216"/>
      <c r="M10" s="464" t="s">
        <v>15</v>
      </c>
      <c r="N10" s="464"/>
      <c r="O10" s="217"/>
      <c r="P10" s="217"/>
      <c r="Q10" s="217"/>
      <c r="R10" s="217"/>
    </row>
    <row r="11" spans="1:18" ht="13.5" customHeight="1">
      <c r="A11" s="215"/>
      <c r="B11" s="215"/>
      <c r="C11" s="215" t="s">
        <v>9</v>
      </c>
      <c r="D11" s="215"/>
      <c r="E11" s="275"/>
      <c r="F11" s="215"/>
      <c r="G11" s="275"/>
      <c r="H11" s="215"/>
      <c r="I11" s="275"/>
      <c r="J11" s="218"/>
      <c r="K11" s="275"/>
      <c r="L11" s="215"/>
      <c r="M11" s="466"/>
      <c r="N11" s="467"/>
      <c r="O11" s="218"/>
      <c r="P11" s="218"/>
      <c r="Q11" s="218"/>
      <c r="R11" s="218"/>
    </row>
    <row r="12" spans="1:18" ht="13.5" customHeight="1">
      <c r="A12" s="215"/>
      <c r="B12" s="215"/>
      <c r="C12" s="215" t="s">
        <v>10</v>
      </c>
      <c r="D12" s="215"/>
      <c r="E12" s="275"/>
      <c r="F12" s="215"/>
      <c r="G12" s="275"/>
      <c r="H12" s="215"/>
      <c r="I12" s="275"/>
      <c r="J12" s="218"/>
      <c r="K12" s="275"/>
      <c r="L12" s="215"/>
      <c r="M12" s="466"/>
      <c r="N12" s="467"/>
      <c r="O12" s="218"/>
      <c r="P12" s="218"/>
      <c r="Q12" s="218"/>
      <c r="R12" s="218"/>
    </row>
    <row r="13" spans="1:18" ht="19.5" customHeight="1">
      <c r="A13" s="461" t="s">
        <v>4</v>
      </c>
      <c r="B13" s="461"/>
      <c r="C13" s="131" t="s">
        <v>5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</row>
    <row r="14" spans="1:18">
      <c r="A14" s="454" t="s">
        <v>17</v>
      </c>
      <c r="B14" s="454"/>
      <c r="C14" s="131" t="s">
        <v>16</v>
      </c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>
      <c r="A15" s="214"/>
      <c r="B15" s="214"/>
      <c r="C15" s="131" t="s">
        <v>18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</row>
    <row r="16" spans="1:18" ht="19.5" customHeight="1">
      <c r="A16" s="461" t="s">
        <v>50</v>
      </c>
      <c r="B16" s="461"/>
      <c r="C16" s="131" t="s">
        <v>5</v>
      </c>
      <c r="D16" s="460"/>
      <c r="E16" s="460"/>
      <c r="F16" s="460"/>
      <c r="G16" s="460"/>
      <c r="H16" s="460"/>
      <c r="I16" s="460"/>
      <c r="J16" s="219"/>
      <c r="K16" s="152" t="s">
        <v>6</v>
      </c>
      <c r="L16" s="152"/>
      <c r="M16" s="220"/>
      <c r="N16" s="460"/>
      <c r="O16" s="460"/>
      <c r="P16" s="460"/>
      <c r="Q16" s="460"/>
      <c r="R16" s="460"/>
    </row>
    <row r="17" spans="1:18">
      <c r="A17" s="214"/>
      <c r="B17" s="214"/>
      <c r="C17" s="131" t="s">
        <v>19</v>
      </c>
      <c r="D17" s="460"/>
      <c r="E17" s="460"/>
      <c r="F17" s="460"/>
      <c r="G17" s="460"/>
      <c r="H17" s="460"/>
      <c r="I17" s="460"/>
      <c r="J17" s="219"/>
      <c r="K17" s="152" t="s">
        <v>20</v>
      </c>
      <c r="L17" s="152"/>
      <c r="M17" s="219"/>
      <c r="N17" s="460"/>
      <c r="O17" s="460"/>
      <c r="P17" s="460"/>
      <c r="Q17" s="460"/>
      <c r="R17" s="460"/>
    </row>
    <row r="18" spans="1:18">
      <c r="A18" s="214"/>
      <c r="B18" s="214"/>
      <c r="C18" s="131" t="s">
        <v>7</v>
      </c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</row>
    <row r="19" spans="1:18" ht="6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</row>
    <row r="20" spans="1:18" ht="15" customHeight="1">
      <c r="A20" s="472"/>
      <c r="B20" s="472"/>
      <c r="C20" s="214" t="s">
        <v>21</v>
      </c>
      <c r="D20" s="155"/>
      <c r="E20" s="218"/>
      <c r="F20" s="218"/>
      <c r="G20" s="200"/>
      <c r="H20" s="218"/>
      <c r="I20" s="218"/>
      <c r="J20" s="218"/>
      <c r="K20" s="218"/>
      <c r="L20" s="473"/>
      <c r="M20" s="473"/>
      <c r="N20" s="237"/>
      <c r="O20" s="218"/>
      <c r="P20" s="218"/>
      <c r="Q20" s="218"/>
      <c r="R20" s="215"/>
    </row>
    <row r="21" spans="1:18" ht="19.5" customHeight="1">
      <c r="A21" s="461" t="s">
        <v>304</v>
      </c>
      <c r="B21" s="461"/>
      <c r="C21" s="131" t="s">
        <v>5</v>
      </c>
      <c r="D21" s="450"/>
      <c r="E21" s="450"/>
      <c r="F21" s="450"/>
      <c r="G21" s="450"/>
      <c r="H21" s="450"/>
      <c r="I21" s="450"/>
      <c r="J21" s="219"/>
      <c r="K21" s="111" t="s">
        <v>6</v>
      </c>
      <c r="L21" s="117"/>
      <c r="M21" s="219"/>
      <c r="N21" s="450"/>
      <c r="O21" s="450"/>
      <c r="P21" s="450"/>
      <c r="Q21" s="450"/>
      <c r="R21" s="450"/>
    </row>
    <row r="22" spans="1:18">
      <c r="A22" s="461" t="s">
        <v>50</v>
      </c>
      <c r="B22" s="461"/>
      <c r="C22" s="131" t="s">
        <v>19</v>
      </c>
      <c r="D22" s="460"/>
      <c r="E22" s="460"/>
      <c r="F22" s="460"/>
      <c r="G22" s="460"/>
      <c r="H22" s="460"/>
      <c r="I22" s="460"/>
      <c r="J22" s="219"/>
      <c r="K22" s="111" t="s">
        <v>20</v>
      </c>
      <c r="L22" s="187"/>
      <c r="M22" s="219"/>
      <c r="N22" s="460"/>
      <c r="O22" s="460"/>
      <c r="P22" s="460"/>
      <c r="Q22" s="460"/>
      <c r="R22" s="460"/>
    </row>
    <row r="23" spans="1:18">
      <c r="A23" s="214"/>
      <c r="B23" s="214"/>
      <c r="C23" s="131" t="s">
        <v>7</v>
      </c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</row>
    <row r="24" spans="1:18" ht="3.75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115"/>
      <c r="K24" s="115"/>
      <c r="L24" s="115"/>
      <c r="M24" s="115"/>
      <c r="N24" s="115"/>
      <c r="O24" s="215"/>
      <c r="P24" s="215"/>
      <c r="Q24" s="215"/>
      <c r="R24" s="215"/>
    </row>
    <row r="25" spans="1:18" ht="19.5" customHeight="1">
      <c r="A25" s="461" t="s">
        <v>22</v>
      </c>
      <c r="B25" s="461"/>
      <c r="C25" s="116" t="s">
        <v>5</v>
      </c>
      <c r="D25" s="450"/>
      <c r="E25" s="450"/>
      <c r="F25" s="450"/>
      <c r="G25" s="450"/>
      <c r="H25" s="450"/>
      <c r="I25" s="450"/>
      <c r="J25" s="219"/>
      <c r="K25" s="111" t="s">
        <v>6</v>
      </c>
      <c r="L25" s="117"/>
      <c r="M25" s="219"/>
      <c r="N25" s="450"/>
      <c r="O25" s="450"/>
      <c r="P25" s="450"/>
      <c r="Q25" s="450"/>
      <c r="R25" s="450"/>
    </row>
    <row r="26" spans="1:18">
      <c r="A26" s="214"/>
      <c r="B26" s="214"/>
      <c r="C26" s="116" t="s">
        <v>19</v>
      </c>
      <c r="D26" s="460"/>
      <c r="E26" s="460"/>
      <c r="F26" s="460"/>
      <c r="G26" s="460"/>
      <c r="H26" s="460"/>
      <c r="I26" s="460"/>
      <c r="J26" s="219"/>
      <c r="K26" s="111" t="s">
        <v>20</v>
      </c>
      <c r="L26" s="117"/>
      <c r="M26" s="219"/>
      <c r="N26" s="460"/>
      <c r="O26" s="460"/>
      <c r="P26" s="460"/>
      <c r="Q26" s="460"/>
      <c r="R26" s="460"/>
    </row>
    <row r="27" spans="1:18">
      <c r="A27" s="214"/>
      <c r="B27" s="214"/>
      <c r="C27" s="116" t="s">
        <v>7</v>
      </c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</row>
    <row r="28" spans="1:18" ht="19.5" customHeight="1">
      <c r="A28" s="461" t="s">
        <v>144</v>
      </c>
      <c r="B28" s="461"/>
      <c r="C28" s="116" t="s">
        <v>5</v>
      </c>
      <c r="D28" s="460"/>
      <c r="E28" s="460"/>
      <c r="F28" s="460"/>
      <c r="G28" s="460"/>
      <c r="H28" s="460"/>
      <c r="I28" s="460"/>
      <c r="J28" s="219"/>
      <c r="K28" s="111" t="s">
        <v>6</v>
      </c>
      <c r="L28" s="117"/>
      <c r="M28" s="219"/>
      <c r="N28" s="460"/>
      <c r="O28" s="460"/>
      <c r="P28" s="460"/>
      <c r="Q28" s="460"/>
      <c r="R28" s="460"/>
    </row>
    <row r="29" spans="1:18">
      <c r="A29" s="214"/>
      <c r="B29" s="214"/>
      <c r="C29" s="116" t="s">
        <v>19</v>
      </c>
      <c r="D29" s="460"/>
      <c r="E29" s="460"/>
      <c r="F29" s="460"/>
      <c r="G29" s="460"/>
      <c r="H29" s="460"/>
      <c r="I29" s="460"/>
      <c r="J29" s="219"/>
      <c r="K29" s="111" t="s">
        <v>20</v>
      </c>
      <c r="L29" s="187"/>
      <c r="M29" s="219"/>
      <c r="N29" s="460"/>
      <c r="O29" s="460"/>
      <c r="P29" s="460"/>
      <c r="Q29" s="460"/>
      <c r="R29" s="460"/>
    </row>
    <row r="30" spans="1:18">
      <c r="A30" s="214"/>
      <c r="B30" s="214"/>
      <c r="C30" s="111" t="s">
        <v>7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</row>
    <row r="31" spans="1:18" ht="19.5" customHeight="1">
      <c r="A31" s="461" t="s">
        <v>23</v>
      </c>
      <c r="B31" s="461"/>
      <c r="C31" s="457"/>
      <c r="D31" s="457"/>
      <c r="E31" s="457"/>
      <c r="F31" s="457"/>
      <c r="G31" s="117"/>
      <c r="H31" s="117"/>
      <c r="I31" s="222" t="s">
        <v>220</v>
      </c>
      <c r="J31" s="223"/>
      <c r="K31" s="223"/>
      <c r="L31" s="458"/>
      <c r="M31" s="458"/>
      <c r="N31" s="458"/>
      <c r="O31" s="458"/>
      <c r="P31" s="458"/>
      <c r="Q31" s="458"/>
      <c r="R31" s="458"/>
    </row>
    <row r="32" spans="1:18" ht="19.5" customHeight="1">
      <c r="A32" s="461" t="s">
        <v>24</v>
      </c>
      <c r="B32" s="461"/>
      <c r="C32" s="276"/>
      <c r="D32" s="117"/>
      <c r="E32" s="117"/>
      <c r="F32" s="155"/>
      <c r="G32" s="155"/>
      <c r="H32" s="117"/>
      <c r="I32" s="224" t="s">
        <v>222</v>
      </c>
      <c r="J32" s="450"/>
      <c r="K32" s="450"/>
      <c r="L32" s="450"/>
      <c r="M32" s="117"/>
      <c r="N32" s="225"/>
      <c r="O32" s="225"/>
      <c r="P32" s="225"/>
      <c r="Q32" s="226" t="s">
        <v>221</v>
      </c>
      <c r="R32" s="277"/>
    </row>
    <row r="33" spans="1:20" ht="19.5" customHeight="1">
      <c r="A33" s="227" t="s">
        <v>205</v>
      </c>
      <c r="B33" s="227"/>
      <c r="C33" s="227"/>
      <c r="D33" s="227"/>
      <c r="E33" s="227"/>
      <c r="F33" s="227"/>
      <c r="G33" s="227"/>
      <c r="H33" s="227"/>
      <c r="I33" s="228" t="s">
        <v>224</v>
      </c>
      <c r="J33" s="457"/>
      <c r="K33" s="457"/>
      <c r="L33" s="457"/>
      <c r="M33" s="457"/>
      <c r="N33" s="457"/>
      <c r="O33" s="229"/>
      <c r="P33" s="230" t="s">
        <v>223</v>
      </c>
      <c r="Q33" s="459"/>
      <c r="R33" s="459"/>
    </row>
    <row r="34" spans="1:20" ht="24.75" customHeight="1">
      <c r="A34" s="452" t="s">
        <v>25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 t="s">
        <v>26</v>
      </c>
      <c r="L34" s="452"/>
      <c r="M34" s="452"/>
      <c r="N34" s="452"/>
      <c r="O34" s="452"/>
      <c r="P34" s="231"/>
      <c r="Q34" s="231" t="s">
        <v>27</v>
      </c>
      <c r="R34" s="117"/>
    </row>
    <row r="35" spans="1:20" ht="20.25" customHeight="1">
      <c r="A35" s="453" t="s">
        <v>50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5"/>
      <c r="L35" s="456"/>
      <c r="M35" s="456"/>
      <c r="N35" s="456"/>
      <c r="O35" s="456"/>
      <c r="P35" s="232"/>
      <c r="Q35" s="456"/>
      <c r="R35" s="456"/>
    </row>
    <row r="36" spans="1:20">
      <c r="A36" s="454" t="s">
        <v>28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0"/>
      <c r="L36" s="450"/>
      <c r="M36" s="450"/>
      <c r="N36" s="450"/>
      <c r="O36" s="450"/>
      <c r="P36" s="233"/>
      <c r="Q36" s="450"/>
      <c r="R36" s="450"/>
      <c r="T36" s="42"/>
    </row>
    <row r="37" spans="1:20" ht="19.5" customHeight="1">
      <c r="A37" s="461" t="s">
        <v>132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51"/>
      <c r="L37" s="449"/>
      <c r="M37" s="449"/>
      <c r="N37" s="449"/>
      <c r="O37" s="449"/>
      <c r="P37" s="219"/>
      <c r="Q37" s="449"/>
      <c r="R37" s="449"/>
      <c r="T37" s="42"/>
    </row>
    <row r="38" spans="1:20">
      <c r="A38" s="454" t="s">
        <v>29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0"/>
      <c r="L38" s="450"/>
      <c r="M38" s="450"/>
      <c r="N38" s="450"/>
      <c r="O38" s="450"/>
      <c r="P38" s="219"/>
      <c r="Q38" s="450"/>
      <c r="R38" s="450"/>
    </row>
    <row r="39" spans="1:20" ht="19.5" customHeight="1">
      <c r="A39" s="461" t="s">
        <v>30</v>
      </c>
      <c r="B39" s="461"/>
      <c r="C39" s="461"/>
      <c r="D39" s="461"/>
      <c r="E39" s="461"/>
      <c r="F39" s="461"/>
      <c r="G39" s="461"/>
      <c r="H39" s="461"/>
      <c r="I39" s="461"/>
      <c r="J39" s="461"/>
      <c r="K39" s="451"/>
      <c r="L39" s="449"/>
      <c r="M39" s="449"/>
      <c r="N39" s="449"/>
      <c r="O39" s="449"/>
      <c r="P39" s="219"/>
      <c r="Q39" s="449"/>
      <c r="R39" s="449"/>
    </row>
    <row r="40" spans="1:20">
      <c r="A40" s="454" t="s">
        <v>31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0"/>
      <c r="L40" s="450"/>
      <c r="M40" s="450"/>
      <c r="N40" s="450"/>
      <c r="O40" s="450"/>
      <c r="P40" s="219"/>
      <c r="Q40" s="450"/>
      <c r="R40" s="450"/>
    </row>
    <row r="41" spans="1:20" ht="19.5" customHeight="1">
      <c r="A41" s="461" t="s">
        <v>50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51"/>
      <c r="L41" s="449"/>
      <c r="M41" s="449"/>
      <c r="N41" s="449"/>
      <c r="O41" s="449"/>
      <c r="P41" s="219"/>
      <c r="Q41" s="449"/>
      <c r="R41" s="449"/>
    </row>
    <row r="42" spans="1:20" ht="12.75" customHeight="1">
      <c r="A42" s="462" t="s">
        <v>269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0"/>
      <c r="L42" s="450"/>
      <c r="M42" s="450"/>
      <c r="N42" s="450"/>
      <c r="O42" s="450"/>
      <c r="P42" s="219"/>
      <c r="Q42" s="450"/>
      <c r="R42" s="450"/>
    </row>
    <row r="43" spans="1:20" ht="12.75" customHeight="1">
      <c r="A43" s="462" t="s">
        <v>225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51"/>
      <c r="L43" s="449"/>
      <c r="M43" s="449"/>
      <c r="N43" s="449"/>
      <c r="O43" s="449"/>
      <c r="P43" s="219"/>
      <c r="Q43" s="449"/>
      <c r="R43" s="449"/>
    </row>
    <row r="44" spans="1:20" ht="12.75" customHeight="1">
      <c r="A44" s="454" t="s">
        <v>270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0"/>
      <c r="L44" s="450"/>
      <c r="M44" s="450"/>
      <c r="N44" s="450"/>
      <c r="O44" s="450"/>
      <c r="P44" s="219"/>
      <c r="Q44" s="450"/>
      <c r="R44" s="450"/>
    </row>
    <row r="45" spans="1:20" ht="19.5" customHeight="1">
      <c r="A45" s="461" t="s">
        <v>132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51"/>
      <c r="L45" s="449"/>
      <c r="M45" s="449"/>
      <c r="N45" s="449"/>
      <c r="O45" s="449"/>
      <c r="P45" s="219"/>
      <c r="Q45" s="449"/>
      <c r="R45" s="449"/>
    </row>
    <row r="46" spans="1:20" ht="12.75" customHeight="1">
      <c r="A46" s="477" t="s">
        <v>226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50"/>
      <c r="L46" s="450"/>
      <c r="M46" s="450"/>
      <c r="N46" s="450"/>
      <c r="O46" s="450"/>
      <c r="P46" s="219"/>
      <c r="Q46" s="450"/>
      <c r="R46" s="450"/>
    </row>
    <row r="47" spans="1:20" ht="23.25" customHeight="1">
      <c r="A47" s="475" t="s">
        <v>271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</row>
    <row r="48" spans="1:20">
      <c r="A48" s="475" t="s">
        <v>219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</row>
    <row r="49" spans="1:22" ht="14.25">
      <c r="A49" s="475" t="s">
        <v>200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6"/>
      <c r="N49" s="476"/>
      <c r="O49" s="476"/>
      <c r="P49" s="476"/>
      <c r="Q49" s="476"/>
      <c r="R49" s="476"/>
      <c r="S49" s="2"/>
      <c r="T49" s="2"/>
      <c r="U49" s="2"/>
      <c r="V49" s="2"/>
    </row>
    <row r="50" spans="1:22" ht="12.75" customHeight="1">
      <c r="A50" s="234" t="s">
        <v>349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474" t="str">
        <f>CONCATENATE(LEFT(Aufgabenstellung_S1!N8,1),LEFT(Aufgabenstellung_S1!D8,2)," / ",Aufgabenstellung_S1!O2," / Seite 1 von 2")</f>
        <v xml:space="preserve"> /  / Seite 1 von 2</v>
      </c>
      <c r="N50" s="474"/>
      <c r="O50" s="474"/>
      <c r="P50" s="474"/>
      <c r="Q50" s="474"/>
      <c r="R50" s="474"/>
    </row>
    <row r="51" spans="1:2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2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2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2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2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</sheetData>
  <sheetProtection sheet="1" objects="1" scenarios="1"/>
  <mergeCells count="85">
    <mergeCell ref="O1:R1"/>
    <mergeCell ref="O2:R2"/>
    <mergeCell ref="A48:R48"/>
    <mergeCell ref="Q35:R36"/>
    <mergeCell ref="A28:B28"/>
    <mergeCell ref="A31:B31"/>
    <mergeCell ref="A32:B32"/>
    <mergeCell ref="D25:I25"/>
    <mergeCell ref="N25:R25"/>
    <mergeCell ref="D26:I26"/>
    <mergeCell ref="N26:R26"/>
    <mergeCell ref="D27:R27"/>
    <mergeCell ref="D28:I28"/>
    <mergeCell ref="N28:R28"/>
    <mergeCell ref="D29:I29"/>
    <mergeCell ref="N29:R29"/>
    <mergeCell ref="M50:R50"/>
    <mergeCell ref="A47:R47"/>
    <mergeCell ref="A49:L49"/>
    <mergeCell ref="M49:R49"/>
    <mergeCell ref="A37:J37"/>
    <mergeCell ref="A38:J38"/>
    <mergeCell ref="K37:O38"/>
    <mergeCell ref="Q37:R38"/>
    <mergeCell ref="A40:J40"/>
    <mergeCell ref="A46:J46"/>
    <mergeCell ref="K45:O46"/>
    <mergeCell ref="Q45:R46"/>
    <mergeCell ref="A39:J39"/>
    <mergeCell ref="K39:O40"/>
    <mergeCell ref="Q39:R40"/>
    <mergeCell ref="K41:O42"/>
    <mergeCell ref="D30:R30"/>
    <mergeCell ref="A20:B20"/>
    <mergeCell ref="A21:B21"/>
    <mergeCell ref="A22:B22"/>
    <mergeCell ref="L20:M20"/>
    <mergeCell ref="A25:B25"/>
    <mergeCell ref="D23:R23"/>
    <mergeCell ref="B3:R3"/>
    <mergeCell ref="A4:R4"/>
    <mergeCell ref="A6:R6"/>
    <mergeCell ref="A7:R7"/>
    <mergeCell ref="A14:B14"/>
    <mergeCell ref="A16:B16"/>
    <mergeCell ref="A8:B8"/>
    <mergeCell ref="A13:B13"/>
    <mergeCell ref="M11:N11"/>
    <mergeCell ref="M12:N12"/>
    <mergeCell ref="D15:R15"/>
    <mergeCell ref="D16:I16"/>
    <mergeCell ref="N16:R16"/>
    <mergeCell ref="D18:R18"/>
    <mergeCell ref="D21:I21"/>
    <mergeCell ref="N21:R21"/>
    <mergeCell ref="D22:I22"/>
    <mergeCell ref="N22:R22"/>
    <mergeCell ref="N17:R17"/>
    <mergeCell ref="D8:I8"/>
    <mergeCell ref="D9:R9"/>
    <mergeCell ref="D13:R13"/>
    <mergeCell ref="D14:R14"/>
    <mergeCell ref="M10:N10"/>
    <mergeCell ref="N8:R8"/>
    <mergeCell ref="A45:J45"/>
    <mergeCell ref="A42:J42"/>
    <mergeCell ref="A44:J44"/>
    <mergeCell ref="A41:J41"/>
    <mergeCell ref="A43:J43"/>
    <mergeCell ref="A1:N1"/>
    <mergeCell ref="A2:N2"/>
    <mergeCell ref="Q41:R42"/>
    <mergeCell ref="K43:O44"/>
    <mergeCell ref="Q43:R44"/>
    <mergeCell ref="A34:J34"/>
    <mergeCell ref="K34:O34"/>
    <mergeCell ref="A35:J35"/>
    <mergeCell ref="A36:J36"/>
    <mergeCell ref="K35:O36"/>
    <mergeCell ref="C31:F31"/>
    <mergeCell ref="L31:R31"/>
    <mergeCell ref="J32:L32"/>
    <mergeCell ref="J33:N33"/>
    <mergeCell ref="Q33:R33"/>
    <mergeCell ref="D17:I17"/>
  </mergeCells>
  <pageMargins left="0.78740157480314965" right="0.35433070866141736" top="0.51181102362204722" bottom="0.39370078740157483" header="0.19685039370078741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showRowColHeaders="0" zoomScaleNormal="100" workbookViewId="0">
      <selection activeCell="E9" sqref="E9"/>
    </sheetView>
  </sheetViews>
  <sheetFormatPr baseColWidth="10" defaultRowHeight="12.75"/>
  <cols>
    <col min="1" max="1" width="2.85546875" customWidth="1"/>
    <col min="2" max="2" width="36" customWidth="1"/>
    <col min="3" max="6" width="4.28515625" customWidth="1"/>
    <col min="7" max="7" width="4" customWidth="1"/>
    <col min="8" max="8" width="12.85546875" customWidth="1"/>
    <col min="9" max="9" width="4" customWidth="1"/>
    <col min="10" max="10" width="12.85546875" customWidth="1"/>
    <col min="11" max="11" width="2.5703125" customWidth="1"/>
  </cols>
  <sheetData>
    <row r="1" spans="1:11" ht="12.75" customHeight="1">
      <c r="A1" s="717" t="s">
        <v>56</v>
      </c>
      <c r="B1" s="717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9.75" customHeight="1">
      <c r="A2" s="716" t="s">
        <v>259</v>
      </c>
      <c r="B2" s="716"/>
      <c r="C2" s="262">
        <v>-3</v>
      </c>
      <c r="D2" s="262"/>
      <c r="E2" s="262">
        <v>-1</v>
      </c>
      <c r="F2" s="262"/>
      <c r="G2" s="262">
        <v>0</v>
      </c>
      <c r="H2" s="262"/>
      <c r="I2" s="262">
        <v>2</v>
      </c>
      <c r="J2" s="262"/>
      <c r="K2" s="262"/>
    </row>
    <row r="3" spans="1:11" ht="9.75" customHeight="1">
      <c r="A3" s="720" t="s">
        <v>260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4" spans="1:11" ht="12" customHeight="1">
      <c r="A4" s="351"/>
      <c r="B4" s="26"/>
      <c r="C4" s="341" t="s">
        <v>57</v>
      </c>
      <c r="D4" s="26"/>
      <c r="E4" s="342"/>
      <c r="F4" s="343" t="s">
        <v>128</v>
      </c>
      <c r="G4" s="344"/>
      <c r="H4" s="344"/>
      <c r="I4" s="344"/>
      <c r="J4" s="344"/>
      <c r="K4" s="345"/>
    </row>
    <row r="5" spans="1:11" ht="12" customHeight="1">
      <c r="A5" s="352"/>
      <c r="B5" s="336" t="s">
        <v>58</v>
      </c>
      <c r="C5" s="25"/>
      <c r="D5" s="24"/>
      <c r="E5" s="250"/>
      <c r="F5" s="25"/>
      <c r="G5" s="36" t="s">
        <v>90</v>
      </c>
      <c r="H5" s="25"/>
      <c r="I5" s="25"/>
      <c r="J5" s="25"/>
      <c r="K5" s="346"/>
    </row>
    <row r="6" spans="1:11" ht="13.5" customHeight="1">
      <c r="A6" s="353" t="s">
        <v>261</v>
      </c>
      <c r="B6" s="350" t="s">
        <v>59</v>
      </c>
      <c r="C6" s="347"/>
      <c r="D6" s="348"/>
      <c r="E6" s="349"/>
      <c r="F6" s="347"/>
      <c r="G6" s="339" t="s">
        <v>300</v>
      </c>
      <c r="H6" s="340"/>
      <c r="I6" s="28"/>
      <c r="J6" s="28"/>
      <c r="K6" s="29"/>
    </row>
    <row r="7" spans="1:11" ht="3" customHeight="1">
      <c r="A7" s="438"/>
      <c r="B7" s="439"/>
      <c r="C7" s="439"/>
      <c r="D7" s="439"/>
      <c r="E7" s="440"/>
      <c r="F7" s="439"/>
      <c r="G7" s="439"/>
      <c r="H7" s="439"/>
      <c r="I7" s="439"/>
      <c r="J7" s="439"/>
      <c r="K7" s="441"/>
    </row>
    <row r="8" spans="1:11" ht="12" customHeight="1">
      <c r="A8" s="366" t="s">
        <v>60</v>
      </c>
      <c r="B8" s="367"/>
      <c r="C8" s="368"/>
      <c r="D8" s="368"/>
      <c r="E8" s="368"/>
      <c r="F8" s="368"/>
      <c r="G8" s="368"/>
      <c r="H8" s="368"/>
      <c r="I8" s="368"/>
      <c r="J8" s="368"/>
      <c r="K8" s="369"/>
    </row>
    <row r="9" spans="1:11" ht="12.75" customHeight="1">
      <c r="A9" s="370"/>
      <c r="B9" s="371" t="s">
        <v>61</v>
      </c>
      <c r="C9" s="372"/>
      <c r="D9" s="373"/>
      <c r="E9" s="374"/>
      <c r="F9" s="375"/>
      <c r="G9" s="705"/>
      <c r="H9" s="705"/>
      <c r="I9" s="705"/>
      <c r="J9" s="705"/>
      <c r="K9" s="706"/>
    </row>
    <row r="10" spans="1:11" ht="12.75" customHeight="1">
      <c r="A10" s="370"/>
      <c r="B10" s="371" t="s">
        <v>62</v>
      </c>
      <c r="C10" s="372"/>
      <c r="D10" s="373"/>
      <c r="E10" s="374"/>
      <c r="F10" s="375"/>
      <c r="G10" s="705"/>
      <c r="H10" s="705"/>
      <c r="I10" s="705"/>
      <c r="J10" s="705"/>
      <c r="K10" s="706"/>
    </row>
    <row r="11" spans="1:11" ht="12.75" customHeight="1">
      <c r="A11" s="376"/>
      <c r="B11" s="377" t="s">
        <v>63</v>
      </c>
      <c r="C11" s="378"/>
      <c r="D11" s="379"/>
      <c r="E11" s="380"/>
      <c r="F11" s="381"/>
      <c r="G11" s="698"/>
      <c r="H11" s="698"/>
      <c r="I11" s="698"/>
      <c r="J11" s="698"/>
      <c r="K11" s="699"/>
    </row>
    <row r="12" spans="1:11" ht="12" customHeight="1">
      <c r="A12" s="366" t="s">
        <v>64</v>
      </c>
      <c r="B12" s="382"/>
      <c r="C12" s="382"/>
      <c r="D12" s="382"/>
      <c r="E12" s="382"/>
      <c r="F12" s="382"/>
      <c r="G12" s="368"/>
      <c r="H12" s="368"/>
      <c r="I12" s="368"/>
      <c r="J12" s="368"/>
      <c r="K12" s="369"/>
    </row>
    <row r="13" spans="1:11" ht="23.25" customHeight="1">
      <c r="A13" s="370"/>
      <c r="B13" s="371" t="s">
        <v>65</v>
      </c>
      <c r="C13" s="372"/>
      <c r="D13" s="373"/>
      <c r="E13" s="374"/>
      <c r="F13" s="375"/>
      <c r="G13" s="703"/>
      <c r="H13" s="703"/>
      <c r="I13" s="703"/>
      <c r="J13" s="703"/>
      <c r="K13" s="704"/>
    </row>
    <row r="14" spans="1:11" ht="12.75" customHeight="1">
      <c r="A14" s="370"/>
      <c r="B14" s="371" t="s">
        <v>66</v>
      </c>
      <c r="C14" s="372"/>
      <c r="D14" s="373"/>
      <c r="E14" s="374"/>
      <c r="F14" s="375"/>
      <c r="G14" s="705"/>
      <c r="H14" s="705"/>
      <c r="I14" s="705"/>
      <c r="J14" s="705"/>
      <c r="K14" s="706"/>
    </row>
    <row r="15" spans="1:11" ht="24" customHeight="1">
      <c r="A15" s="370"/>
      <c r="B15" s="371" t="s">
        <v>67</v>
      </c>
      <c r="C15" s="372"/>
      <c r="D15" s="373"/>
      <c r="E15" s="374"/>
      <c r="F15" s="375"/>
      <c r="G15" s="705"/>
      <c r="H15" s="705"/>
      <c r="I15" s="705"/>
      <c r="J15" s="705"/>
      <c r="K15" s="706"/>
    </row>
    <row r="16" spans="1:11" ht="12.75" customHeight="1">
      <c r="A16" s="370"/>
      <c r="B16" s="371" t="s">
        <v>68</v>
      </c>
      <c r="C16" s="372"/>
      <c r="D16" s="373"/>
      <c r="E16" s="374"/>
      <c r="F16" s="375"/>
      <c r="G16" s="705"/>
      <c r="H16" s="705"/>
      <c r="I16" s="705"/>
      <c r="J16" s="705"/>
      <c r="K16" s="706"/>
    </row>
    <row r="17" spans="1:11" ht="12.75" customHeight="1">
      <c r="A17" s="370"/>
      <c r="B17" s="371" t="s">
        <v>69</v>
      </c>
      <c r="C17" s="372"/>
      <c r="D17" s="373"/>
      <c r="E17" s="374"/>
      <c r="F17" s="375"/>
      <c r="G17" s="705"/>
      <c r="H17" s="705"/>
      <c r="I17" s="705"/>
      <c r="J17" s="705"/>
      <c r="K17" s="706"/>
    </row>
    <row r="18" spans="1:11" ht="23.25" customHeight="1">
      <c r="A18" s="370"/>
      <c r="B18" s="371" t="s">
        <v>70</v>
      </c>
      <c r="C18" s="372"/>
      <c r="D18" s="373"/>
      <c r="E18" s="374"/>
      <c r="F18" s="375"/>
      <c r="G18" s="703"/>
      <c r="H18" s="703"/>
      <c r="I18" s="703"/>
      <c r="J18" s="703"/>
      <c r="K18" s="704"/>
    </row>
    <row r="19" spans="1:11" ht="23.25" customHeight="1">
      <c r="A19" s="370"/>
      <c r="B19" s="371" t="s">
        <v>71</v>
      </c>
      <c r="C19" s="372"/>
      <c r="D19" s="373"/>
      <c r="E19" s="374"/>
      <c r="F19" s="375"/>
      <c r="G19" s="703"/>
      <c r="H19" s="703"/>
      <c r="I19" s="703"/>
      <c r="J19" s="703"/>
      <c r="K19" s="704"/>
    </row>
    <row r="20" spans="1:11" ht="12.75" customHeight="1">
      <c r="A20" s="370"/>
      <c r="B20" s="371" t="s">
        <v>72</v>
      </c>
      <c r="C20" s="372"/>
      <c r="D20" s="373"/>
      <c r="E20" s="374"/>
      <c r="F20" s="375"/>
      <c r="G20" s="705"/>
      <c r="H20" s="705"/>
      <c r="I20" s="705"/>
      <c r="J20" s="705"/>
      <c r="K20" s="706"/>
    </row>
    <row r="21" spans="1:11" ht="12.75" customHeight="1">
      <c r="A21" s="370"/>
      <c r="B21" s="383" t="s">
        <v>63</v>
      </c>
      <c r="C21" s="372"/>
      <c r="D21" s="373"/>
      <c r="E21" s="374"/>
      <c r="F21" s="375"/>
      <c r="G21" s="705"/>
      <c r="H21" s="705"/>
      <c r="I21" s="705"/>
      <c r="J21" s="705"/>
      <c r="K21" s="706"/>
    </row>
    <row r="22" spans="1:11" ht="12.75" customHeight="1">
      <c r="A22" s="376"/>
      <c r="B22" s="377" t="s">
        <v>63</v>
      </c>
      <c r="C22" s="378"/>
      <c r="D22" s="379"/>
      <c r="E22" s="380"/>
      <c r="F22" s="381"/>
      <c r="G22" s="698"/>
      <c r="H22" s="698"/>
      <c r="I22" s="698"/>
      <c r="J22" s="698"/>
      <c r="K22" s="699"/>
    </row>
    <row r="23" spans="1:11" ht="12" customHeight="1">
      <c r="A23" s="366" t="s">
        <v>73</v>
      </c>
      <c r="B23" s="382"/>
      <c r="C23" s="382"/>
      <c r="D23" s="382"/>
      <c r="E23" s="382"/>
      <c r="F23" s="384"/>
      <c r="G23" s="368"/>
      <c r="H23" s="368"/>
      <c r="I23" s="368"/>
      <c r="J23" s="368"/>
      <c r="K23" s="369"/>
    </row>
    <row r="24" spans="1:11" ht="12.75" customHeight="1">
      <c r="A24" s="376"/>
      <c r="B24" s="385" t="s">
        <v>262</v>
      </c>
      <c r="C24" s="378"/>
      <c r="D24" s="379"/>
      <c r="E24" s="386"/>
      <c r="F24" s="381"/>
      <c r="G24" s="698"/>
      <c r="H24" s="698"/>
      <c r="I24" s="698"/>
      <c r="J24" s="698"/>
      <c r="K24" s="699"/>
    </row>
    <row r="25" spans="1:11" ht="13.5" customHeight="1">
      <c r="A25" s="366" t="s">
        <v>74</v>
      </c>
      <c r="B25" s="382"/>
      <c r="C25" s="382"/>
      <c r="D25" s="382"/>
      <c r="E25" s="382"/>
      <c r="F25" s="384"/>
      <c r="G25" s="368"/>
      <c r="H25" s="368"/>
      <c r="I25" s="368"/>
      <c r="J25" s="368"/>
      <c r="K25" s="369"/>
    </row>
    <row r="26" spans="1:11" ht="36" customHeight="1">
      <c r="A26" s="370"/>
      <c r="B26" s="371" t="s">
        <v>285</v>
      </c>
      <c r="C26" s="372"/>
      <c r="D26" s="373"/>
      <c r="E26" s="387"/>
      <c r="F26" s="375"/>
      <c r="G26" s="703"/>
      <c r="H26" s="703"/>
      <c r="I26" s="703"/>
      <c r="J26" s="703"/>
      <c r="K26" s="704"/>
    </row>
    <row r="27" spans="1:11" ht="12.75" customHeight="1">
      <c r="A27" s="370"/>
      <c r="B27" s="371" t="s">
        <v>75</v>
      </c>
      <c r="C27" s="372"/>
      <c r="D27" s="373"/>
      <c r="E27" s="387"/>
      <c r="F27" s="375"/>
      <c r="G27" s="705"/>
      <c r="H27" s="705"/>
      <c r="I27" s="705"/>
      <c r="J27" s="705"/>
      <c r="K27" s="706"/>
    </row>
    <row r="28" spans="1:11" ht="23.25" customHeight="1">
      <c r="A28" s="376"/>
      <c r="B28" s="385" t="s">
        <v>286</v>
      </c>
      <c r="C28" s="378"/>
      <c r="D28" s="379"/>
      <c r="E28" s="386"/>
      <c r="F28" s="381"/>
      <c r="G28" s="718"/>
      <c r="H28" s="718"/>
      <c r="I28" s="718"/>
      <c r="J28" s="718"/>
      <c r="K28" s="719"/>
    </row>
    <row r="29" spans="1:11" ht="12" customHeight="1">
      <c r="A29" s="366" t="s">
        <v>76</v>
      </c>
      <c r="B29" s="382"/>
      <c r="C29" s="382"/>
      <c r="D29" s="382"/>
      <c r="E29" s="382"/>
      <c r="F29" s="382"/>
      <c r="G29" s="368"/>
      <c r="H29" s="368"/>
      <c r="I29" s="368"/>
      <c r="J29" s="368"/>
      <c r="K29" s="369"/>
    </row>
    <row r="30" spans="1:11" ht="36">
      <c r="A30" s="370"/>
      <c r="B30" s="371" t="s">
        <v>77</v>
      </c>
      <c r="C30" s="372"/>
      <c r="D30" s="373"/>
      <c r="E30" s="374"/>
      <c r="F30" s="375"/>
      <c r="G30" s="703"/>
      <c r="H30" s="703"/>
      <c r="I30" s="703"/>
      <c r="J30" s="703"/>
      <c r="K30" s="704"/>
    </row>
    <row r="31" spans="1:11" ht="12.75" customHeight="1">
      <c r="A31" s="370"/>
      <c r="B31" s="371" t="s">
        <v>78</v>
      </c>
      <c r="C31" s="372"/>
      <c r="D31" s="373"/>
      <c r="E31" s="374"/>
      <c r="F31" s="375"/>
      <c r="G31" s="705"/>
      <c r="H31" s="705"/>
      <c r="I31" s="705"/>
      <c r="J31" s="705"/>
      <c r="K31" s="706"/>
    </row>
    <row r="32" spans="1:11" ht="12.75" customHeight="1">
      <c r="A32" s="376"/>
      <c r="B32" s="385" t="s">
        <v>79</v>
      </c>
      <c r="C32" s="378"/>
      <c r="D32" s="379"/>
      <c r="E32" s="380"/>
      <c r="F32" s="381"/>
      <c r="G32" s="698"/>
      <c r="H32" s="698"/>
      <c r="I32" s="698"/>
      <c r="J32" s="698"/>
      <c r="K32" s="699"/>
    </row>
    <row r="33" spans="1:11" ht="12" customHeight="1">
      <c r="A33" s="366" t="s">
        <v>80</v>
      </c>
      <c r="B33" s="382"/>
      <c r="C33" s="382"/>
      <c r="D33" s="382"/>
      <c r="E33" s="382"/>
      <c r="F33" s="382"/>
      <c r="G33" s="368"/>
      <c r="H33" s="368"/>
      <c r="I33" s="368"/>
      <c r="J33" s="368"/>
      <c r="K33" s="369"/>
    </row>
    <row r="34" spans="1:11" ht="23.25" customHeight="1">
      <c r="A34" s="370"/>
      <c r="B34" s="371" t="s">
        <v>81</v>
      </c>
      <c r="C34" s="372"/>
      <c r="D34" s="373"/>
      <c r="E34" s="374"/>
      <c r="F34" s="375"/>
      <c r="G34" s="703"/>
      <c r="H34" s="703"/>
      <c r="I34" s="703"/>
      <c r="J34" s="703"/>
      <c r="K34" s="704"/>
    </row>
    <row r="35" spans="1:11" ht="13.5" customHeight="1">
      <c r="A35" s="376"/>
      <c r="B35" s="385" t="s">
        <v>82</v>
      </c>
      <c r="C35" s="378"/>
      <c r="D35" s="379"/>
      <c r="E35" s="380"/>
      <c r="F35" s="381"/>
      <c r="G35" s="698"/>
      <c r="H35" s="698"/>
      <c r="I35" s="698"/>
      <c r="J35" s="698"/>
      <c r="K35" s="699"/>
    </row>
    <row r="36" spans="1:11" ht="12" customHeight="1">
      <c r="A36" s="366" t="s">
        <v>83</v>
      </c>
      <c r="B36" s="382"/>
      <c r="C36" s="382"/>
      <c r="D36" s="382"/>
      <c r="E36" s="382"/>
      <c r="F36" s="382"/>
      <c r="G36" s="368"/>
      <c r="H36" s="368"/>
      <c r="I36" s="368"/>
      <c r="J36" s="368"/>
      <c r="K36" s="369"/>
    </row>
    <row r="37" spans="1:11" ht="36" customHeight="1">
      <c r="A37" s="370"/>
      <c r="B37" s="371" t="s">
        <v>84</v>
      </c>
      <c r="C37" s="372"/>
      <c r="D37" s="373"/>
      <c r="E37" s="374"/>
      <c r="F37" s="375"/>
      <c r="G37" s="703"/>
      <c r="H37" s="703"/>
      <c r="I37" s="703"/>
      <c r="J37" s="703"/>
      <c r="K37" s="704"/>
    </row>
    <row r="38" spans="1:11" ht="12.75" customHeight="1">
      <c r="A38" s="370"/>
      <c r="B38" s="371" t="s">
        <v>85</v>
      </c>
      <c r="C38" s="372"/>
      <c r="D38" s="373"/>
      <c r="E38" s="374"/>
      <c r="F38" s="375"/>
      <c r="G38" s="705"/>
      <c r="H38" s="705"/>
      <c r="I38" s="705"/>
      <c r="J38" s="705"/>
      <c r="K38" s="706"/>
    </row>
    <row r="39" spans="1:11" ht="12.75" customHeight="1">
      <c r="A39" s="370"/>
      <c r="B39" s="371" t="s">
        <v>86</v>
      </c>
      <c r="C39" s="372"/>
      <c r="D39" s="373"/>
      <c r="E39" s="374"/>
      <c r="F39" s="375"/>
      <c r="G39" s="705"/>
      <c r="H39" s="705"/>
      <c r="I39" s="705"/>
      <c r="J39" s="705"/>
      <c r="K39" s="706"/>
    </row>
    <row r="40" spans="1:11" ht="12.75" customHeight="1">
      <c r="A40" s="376"/>
      <c r="B40" s="377" t="s">
        <v>63</v>
      </c>
      <c r="C40" s="378"/>
      <c r="D40" s="379"/>
      <c r="E40" s="380"/>
      <c r="F40" s="381"/>
      <c r="G40" s="698"/>
      <c r="H40" s="698"/>
      <c r="I40" s="698"/>
      <c r="J40" s="698"/>
      <c r="K40" s="699"/>
    </row>
    <row r="41" spans="1:11" ht="12" customHeight="1">
      <c r="A41" s="366" t="s">
        <v>87</v>
      </c>
      <c r="B41" s="382"/>
      <c r="C41" s="382"/>
      <c r="D41" s="382"/>
      <c r="E41" s="382"/>
      <c r="F41" s="382"/>
      <c r="G41" s="368"/>
      <c r="H41" s="368"/>
      <c r="I41" s="368"/>
      <c r="J41" s="368"/>
      <c r="K41" s="369"/>
    </row>
    <row r="42" spans="1:11" ht="23.25" customHeight="1">
      <c r="A42" s="370"/>
      <c r="B42" s="371" t="s">
        <v>88</v>
      </c>
      <c r="C42" s="372"/>
      <c r="D42" s="373"/>
      <c r="E42" s="374"/>
      <c r="F42" s="375"/>
      <c r="G42" s="703"/>
      <c r="H42" s="703"/>
      <c r="I42" s="703"/>
      <c r="J42" s="703"/>
      <c r="K42" s="704"/>
    </row>
    <row r="43" spans="1:11" ht="12.75" customHeight="1">
      <c r="A43" s="370"/>
      <c r="B43" s="371" t="s">
        <v>89</v>
      </c>
      <c r="C43" s="372"/>
      <c r="D43" s="373"/>
      <c r="E43" s="374"/>
      <c r="F43" s="375"/>
      <c r="G43" s="705"/>
      <c r="H43" s="705"/>
      <c r="I43" s="705"/>
      <c r="J43" s="705"/>
      <c r="K43" s="706"/>
    </row>
    <row r="44" spans="1:11" ht="12.75" customHeight="1">
      <c r="A44" s="376"/>
      <c r="B44" s="377" t="s">
        <v>63</v>
      </c>
      <c r="C44" s="378"/>
      <c r="D44" s="379"/>
      <c r="E44" s="380"/>
      <c r="F44" s="381"/>
      <c r="G44" s="698"/>
      <c r="H44" s="698"/>
      <c r="I44" s="698"/>
      <c r="J44" s="698"/>
      <c r="K44" s="699"/>
    </row>
    <row r="45" spans="1:11" ht="6" customHeight="1">
      <c r="A45" s="354"/>
      <c r="B45" s="246"/>
      <c r="C45" s="12"/>
      <c r="D45" s="12"/>
      <c r="E45" s="14"/>
      <c r="F45" s="12"/>
      <c r="G45" s="11"/>
      <c r="H45" s="11"/>
      <c r="I45" s="11"/>
      <c r="J45" s="11"/>
      <c r="K45" s="355"/>
    </row>
    <row r="46" spans="1:11" ht="14.25" customHeight="1">
      <c r="A46" s="354"/>
      <c r="B46" s="258" t="s">
        <v>130</v>
      </c>
      <c r="C46" s="254" t="str">
        <f>IF(B47=0,"-",IF(SUM(C9:C11,C13:C22,C24:C24,C26:C28,C30:C32,C34:C35,C37:C40,C42:C44)&gt;-10,CONCATENATE("  ",SUM(C9:C11,C13:C22,C24:C24,C26:C28,C30:C32,C34:C35,C37:C40,C42:C44)),CONCATENATE(" ",SUM(C9:C11,C13:C22,C24:C24,C26:C28,C30:C32,C34:C35,C37:C40,C42:C44))))</f>
        <v>-</v>
      </c>
      <c r="D46" s="254" t="str">
        <f>IF(B47=0,"-",IF(SUM(D9:D11,D13:D22,D24:D24,D26:D28,D30:D32,D34:D35,D37:D40,D42:D44)&gt;-10,CONCATENATE("  ",SUM(D9:D11,D13:D22,D24:D24,D26:D28,D30:D32,D34:D35,D37:D40,D42:D44)),CONCATENATE(" ",SUM(D9:D11,D13:D22,D24:D24,D26:D28,D30:D32,D34:D35,D37:D40,D42:D44))))</f>
        <v>-</v>
      </c>
      <c r="E46" s="255">
        <v>0</v>
      </c>
      <c r="F46" s="254" t="str">
        <f>IF(B47=0,"+",IF(SUM(F9:F11,F13:F22,F24:F24,F26:F28,F30:F32,F34:F35,F37:F40,F42:F44)&lt;10,CONCATENATE("   ",SUM(F9:F11,F13:F22,F24:F24,F26:F28,F30:F32,F34:F35,F37:F40,F42:F44)),CONCATENATE("  ",SUM(F9:F11,F13:F22,F24:F24,F26:F28,F30:F32,F34:F35,F37:F40,F42:F44))))</f>
        <v>+</v>
      </c>
      <c r="G46" s="12"/>
      <c r="H46" s="208" t="s">
        <v>92</v>
      </c>
      <c r="I46" s="25"/>
      <c r="J46" s="208" t="s">
        <v>93</v>
      </c>
      <c r="K46" s="356"/>
    </row>
    <row r="47" spans="1:11" ht="13.5" customHeight="1" thickBot="1">
      <c r="A47" s="354"/>
      <c r="B47" s="247">
        <f>COUNTIF(C9:F44,"-3")+COUNTIF(C9:F44,"-1")+COUNTIF(C9:F44,"0")+COUNTIF(C9:F44,"2")</f>
        <v>0</v>
      </c>
      <c r="C47" s="12"/>
      <c r="D47" s="12"/>
      <c r="E47" s="15"/>
      <c r="F47" s="12"/>
      <c r="G47" s="12"/>
      <c r="H47" s="208" t="s">
        <v>50</v>
      </c>
      <c r="I47" s="25"/>
      <c r="J47" s="208" t="s">
        <v>316</v>
      </c>
      <c r="K47" s="356"/>
    </row>
    <row r="48" spans="1:11" ht="14.25" customHeight="1" thickTop="1" thickBot="1">
      <c r="A48" s="354"/>
      <c r="B48" s="258" t="s">
        <v>129</v>
      </c>
      <c r="C48" s="701" t="str">
        <f>IF(B47=0,"-",IF(C46+D46&gt;-10,CONCATENATE("        ",C46+D46),CONCATENATE("      ",C46+D46)))</f>
        <v>-</v>
      </c>
      <c r="D48" s="702"/>
      <c r="E48" s="259" t="s">
        <v>91</v>
      </c>
      <c r="F48" s="254" t="str">
        <f>F46</f>
        <v>+</v>
      </c>
      <c r="G48" s="260" t="s">
        <v>122</v>
      </c>
      <c r="H48" s="256" t="str">
        <f>IF(B47=0,"",C48+F48)</f>
        <v/>
      </c>
      <c r="I48" s="261" t="s">
        <v>213</v>
      </c>
      <c r="J48" s="257"/>
      <c r="K48" s="356"/>
    </row>
    <row r="49" spans="1:11" ht="6" customHeight="1" thickTop="1">
      <c r="A49" s="357"/>
      <c r="B49" s="358"/>
      <c r="C49" s="359"/>
      <c r="D49" s="359"/>
      <c r="E49" s="360"/>
      <c r="F49" s="359"/>
      <c r="G49" s="361"/>
      <c r="H49" s="362"/>
      <c r="I49" s="363"/>
      <c r="J49" s="364"/>
      <c r="K49" s="365"/>
    </row>
    <row r="50" spans="1:11" ht="12.75" customHeight="1">
      <c r="A50" s="713" t="s">
        <v>173</v>
      </c>
      <c r="B50" s="714"/>
      <c r="C50" s="714"/>
      <c r="D50" s="714"/>
      <c r="E50" s="714"/>
      <c r="F50" s="714"/>
      <c r="G50" s="714"/>
      <c r="H50" s="714"/>
      <c r="I50" s="714"/>
      <c r="J50" s="714"/>
      <c r="K50" s="715"/>
    </row>
    <row r="51" spans="1:11" ht="11.25" customHeight="1">
      <c r="A51" s="707" t="s">
        <v>211</v>
      </c>
      <c r="B51" s="708"/>
      <c r="C51" s="708"/>
      <c r="D51" s="708"/>
      <c r="E51" s="708"/>
      <c r="F51" s="708"/>
      <c r="G51" s="708"/>
      <c r="H51" s="708"/>
      <c r="I51" s="708"/>
      <c r="J51" s="708"/>
      <c r="K51" s="709"/>
    </row>
    <row r="52" spans="1:11" ht="9" customHeight="1">
      <c r="A52" s="707" t="s">
        <v>318</v>
      </c>
      <c r="B52" s="708"/>
      <c r="C52" s="708"/>
      <c r="D52" s="708"/>
      <c r="E52" s="708"/>
      <c r="F52" s="708"/>
      <c r="G52" s="708"/>
      <c r="H52" s="708"/>
      <c r="I52" s="708"/>
      <c r="J52" s="708"/>
      <c r="K52" s="709"/>
    </row>
    <row r="53" spans="1:11" ht="12" customHeight="1">
      <c r="A53" s="710" t="s">
        <v>174</v>
      </c>
      <c r="B53" s="711"/>
      <c r="C53" s="711"/>
      <c r="D53" s="711"/>
      <c r="E53" s="711"/>
      <c r="F53" s="711"/>
      <c r="G53" s="711"/>
      <c r="H53" s="711"/>
      <c r="I53" s="711"/>
      <c r="J53" s="711"/>
      <c r="K53" s="712"/>
    </row>
    <row r="54" spans="1:11" ht="15" customHeight="1">
      <c r="A54" s="700" t="s">
        <v>349</v>
      </c>
      <c r="B54" s="700"/>
      <c r="H54" s="657" t="str">
        <f>CONCATENATE(LEFT(Aufgabenstellung_S1!N8,1),LEFT(Aufgabenstellung_S1!D8,2)," / ",Aufgabenstellung_S1!O2," / Seite 2 von 4")</f>
        <v xml:space="preserve"> /  / Seite 2 von 4</v>
      </c>
      <c r="I54" s="657"/>
      <c r="J54" s="657"/>
      <c r="K54" s="657"/>
    </row>
  </sheetData>
  <sheetProtection sheet="1" objects="1" scenarios="1" formatCells="0"/>
  <mergeCells count="39">
    <mergeCell ref="A2:B2"/>
    <mergeCell ref="A1:B1"/>
    <mergeCell ref="G26:K26"/>
    <mergeCell ref="G27:K27"/>
    <mergeCell ref="G28:K28"/>
    <mergeCell ref="A3:K3"/>
    <mergeCell ref="G9:K9"/>
    <mergeCell ref="G10:K10"/>
    <mergeCell ref="G11:K11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4:K24"/>
    <mergeCell ref="G30:K30"/>
    <mergeCell ref="G31:K31"/>
    <mergeCell ref="G32:K32"/>
    <mergeCell ref="G34:K34"/>
    <mergeCell ref="G35:K35"/>
    <mergeCell ref="G43:K43"/>
    <mergeCell ref="G44:K44"/>
    <mergeCell ref="A54:B54"/>
    <mergeCell ref="H54:K54"/>
    <mergeCell ref="C48:D48"/>
    <mergeCell ref="G37:K37"/>
    <mergeCell ref="G38:K38"/>
    <mergeCell ref="G39:K39"/>
    <mergeCell ref="G40:K40"/>
    <mergeCell ref="G42:K42"/>
    <mergeCell ref="A52:K52"/>
    <mergeCell ref="A53:K53"/>
    <mergeCell ref="A51:K51"/>
    <mergeCell ref="A50:K50"/>
  </mergeCells>
  <dataValidations count="5">
    <dataValidation type="list" allowBlank="1" showInputMessage="1" showErrorMessage="1" sqref="C9:C11 C42:C44 C37:C40 C34:C35 C30:C32 C13:C22 C24 C26:C28">
      <formula1>$C$2:$D$2</formula1>
    </dataValidation>
    <dataValidation type="list" allowBlank="1" showInputMessage="1" showErrorMessage="1" sqref="D9:D11 D42:D44 D37:D40 D34:D35 D30:D32 D13:D22 D24 D26:D28">
      <formula1>$E$2:$F$2</formula1>
    </dataValidation>
    <dataValidation type="list" allowBlank="1" showInputMessage="1" showErrorMessage="1" sqref="F13:F22 F42:F44 F37:F40 F34:F35 F30:F32 F11 F24 F26:F28">
      <formula1>$I$2:$J$2</formula1>
    </dataValidation>
    <dataValidation type="list" allowBlank="1" showInputMessage="1" showErrorMessage="1" sqref="E26:E28 E42:E44 E37:E40 E34:E35 E30:E32 E13:E22 E24 E10:E11 E9">
      <formula1>$G$2:$H$2</formula1>
    </dataValidation>
    <dataValidation type="list" allowBlank="1" showInputMessage="1" showErrorMessage="1" sqref="F9 F10">
      <formula1>$I$2:$J$2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showRowColHeaders="0" zoomScaleNormal="100" workbookViewId="0">
      <selection activeCell="H9" sqref="H9"/>
    </sheetView>
  </sheetViews>
  <sheetFormatPr baseColWidth="10" defaultRowHeight="12.75"/>
  <cols>
    <col min="1" max="1" width="2.85546875" customWidth="1"/>
    <col min="2" max="2" width="3.5703125" customWidth="1"/>
    <col min="3" max="4" width="11.42578125" customWidth="1"/>
    <col min="5" max="5" width="9.85546875" customWidth="1"/>
    <col min="6" max="9" width="4.28515625" customWidth="1"/>
    <col min="10" max="10" width="3" customWidth="1"/>
    <col min="11" max="11" width="4.28515625" customWidth="1"/>
    <col min="12" max="12" width="8" customWidth="1"/>
    <col min="13" max="13" width="2.85546875" customWidth="1"/>
    <col min="14" max="14" width="0.85546875" customWidth="1"/>
    <col min="15" max="15" width="12.28515625" customWidth="1"/>
    <col min="16" max="16" width="4.7109375" customWidth="1"/>
  </cols>
  <sheetData>
    <row r="1" spans="1:16">
      <c r="A1" s="717" t="s">
        <v>94</v>
      </c>
      <c r="B1" s="717"/>
      <c r="C1" s="717"/>
      <c r="D1" s="717"/>
      <c r="E1" s="273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9.75" customHeight="1">
      <c r="A2" s="716" t="s">
        <v>264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1:16" ht="9.75" customHeight="1">
      <c r="A3" s="744" t="s">
        <v>263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</row>
    <row r="4" spans="1:16" ht="13.5">
      <c r="A4" s="400"/>
      <c r="B4" s="761" t="s">
        <v>57</v>
      </c>
      <c r="C4" s="761"/>
      <c r="D4" s="761"/>
      <c r="E4" s="761"/>
      <c r="F4" s="761"/>
      <c r="G4" s="26"/>
      <c r="H4" s="344"/>
      <c r="I4" s="343" t="s">
        <v>128</v>
      </c>
      <c r="J4" s="344"/>
      <c r="K4" s="344"/>
      <c r="L4" s="344"/>
      <c r="M4" s="344"/>
      <c r="N4" s="344"/>
      <c r="O4" s="344"/>
      <c r="P4" s="345"/>
    </row>
    <row r="5" spans="1:16">
      <c r="A5" s="352"/>
      <c r="B5" s="760" t="s">
        <v>58</v>
      </c>
      <c r="C5" s="760"/>
      <c r="D5" s="760"/>
      <c r="E5" s="760"/>
      <c r="F5" s="274"/>
      <c r="G5" s="431"/>
      <c r="H5" s="427"/>
      <c r="I5" s="428"/>
      <c r="J5" s="36" t="s">
        <v>90</v>
      </c>
      <c r="K5" s="25"/>
      <c r="L5" s="25"/>
      <c r="M5" s="25"/>
      <c r="N5" s="25"/>
      <c r="O5" s="25"/>
      <c r="P5" s="346"/>
    </row>
    <row r="6" spans="1:16" ht="15" customHeight="1">
      <c r="A6" s="401" t="s">
        <v>261</v>
      </c>
      <c r="B6" s="757" t="s">
        <v>59</v>
      </c>
      <c r="C6" s="758"/>
      <c r="D6" s="758"/>
      <c r="E6" s="759"/>
      <c r="F6" s="347"/>
      <c r="G6" s="432"/>
      <c r="H6" s="429"/>
      <c r="I6" s="430"/>
      <c r="J6" s="339" t="s">
        <v>300</v>
      </c>
      <c r="K6" s="402"/>
      <c r="L6" s="28"/>
      <c r="M6" s="28"/>
      <c r="N6" s="28"/>
      <c r="O6" s="28"/>
      <c r="P6" s="29"/>
    </row>
    <row r="7" spans="1:16" ht="3" customHeight="1">
      <c r="A7" s="354"/>
      <c r="B7" s="25"/>
      <c r="C7" s="25"/>
      <c r="D7" s="25"/>
      <c r="E7" s="25"/>
      <c r="F7" s="25"/>
      <c r="G7" s="25"/>
      <c r="H7" s="32"/>
      <c r="I7" s="25"/>
      <c r="J7" s="25"/>
      <c r="K7" s="25"/>
      <c r="L7" s="25"/>
      <c r="M7" s="25"/>
      <c r="N7" s="25"/>
      <c r="O7" s="25"/>
      <c r="P7" s="346"/>
    </row>
    <row r="8" spans="1:16" ht="12.75" customHeight="1">
      <c r="A8" s="721" t="s">
        <v>292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3"/>
    </row>
    <row r="9" spans="1:16" ht="23.25" customHeight="1">
      <c r="A9" s="409"/>
      <c r="B9" s="775" t="s">
        <v>95</v>
      </c>
      <c r="C9" s="776"/>
      <c r="D9" s="776"/>
      <c r="E9" s="777"/>
      <c r="F9" s="410"/>
      <c r="G9" s="411"/>
      <c r="H9" s="412"/>
      <c r="I9" s="413"/>
      <c r="J9" s="745"/>
      <c r="K9" s="745"/>
      <c r="L9" s="745"/>
      <c r="M9" s="745"/>
      <c r="N9" s="745"/>
      <c r="O9" s="745"/>
      <c r="P9" s="746"/>
    </row>
    <row r="10" spans="1:16" ht="23.25" customHeight="1">
      <c r="A10" s="433"/>
      <c r="B10" s="778" t="s">
        <v>96</v>
      </c>
      <c r="C10" s="779"/>
      <c r="D10" s="779"/>
      <c r="E10" s="780"/>
      <c r="F10" s="434"/>
      <c r="G10" s="435"/>
      <c r="H10" s="436"/>
      <c r="I10" s="437"/>
      <c r="J10" s="747"/>
      <c r="K10" s="747"/>
      <c r="L10" s="747"/>
      <c r="M10" s="747"/>
      <c r="N10" s="747"/>
      <c r="O10" s="747"/>
      <c r="P10" s="748"/>
    </row>
    <row r="11" spans="1:16" ht="23.25" customHeight="1">
      <c r="A11" s="414"/>
      <c r="B11" s="781" t="s">
        <v>97</v>
      </c>
      <c r="C11" s="782"/>
      <c r="D11" s="782"/>
      <c r="E11" s="783"/>
      <c r="F11" s="415"/>
      <c r="G11" s="416"/>
      <c r="H11" s="417"/>
      <c r="I11" s="418"/>
      <c r="J11" s="703"/>
      <c r="K11" s="703"/>
      <c r="L11" s="703"/>
      <c r="M11" s="703"/>
      <c r="N11" s="703"/>
      <c r="O11" s="703"/>
      <c r="P11" s="704"/>
    </row>
    <row r="12" spans="1:16" ht="23.25" customHeight="1">
      <c r="A12" s="414"/>
      <c r="B12" s="781" t="s">
        <v>267</v>
      </c>
      <c r="C12" s="782"/>
      <c r="D12" s="782"/>
      <c r="E12" s="783"/>
      <c r="F12" s="415"/>
      <c r="G12" s="416"/>
      <c r="H12" s="417"/>
      <c r="I12" s="418"/>
      <c r="J12" s="703"/>
      <c r="K12" s="703"/>
      <c r="L12" s="703"/>
      <c r="M12" s="703"/>
      <c r="N12" s="703"/>
      <c r="O12" s="703"/>
      <c r="P12" s="704"/>
    </row>
    <row r="13" spans="1:16" ht="23.25" customHeight="1">
      <c r="A13" s="414"/>
      <c r="B13" s="781" t="s">
        <v>98</v>
      </c>
      <c r="C13" s="782"/>
      <c r="D13" s="782"/>
      <c r="E13" s="783"/>
      <c r="F13" s="415"/>
      <c r="G13" s="416"/>
      <c r="H13" s="417"/>
      <c r="I13" s="418"/>
      <c r="J13" s="703"/>
      <c r="K13" s="703"/>
      <c r="L13" s="703"/>
      <c r="M13" s="703"/>
      <c r="N13" s="703"/>
      <c r="O13" s="703"/>
      <c r="P13" s="704"/>
    </row>
    <row r="14" spans="1:16" ht="23.25" customHeight="1">
      <c r="A14" s="414"/>
      <c r="B14" s="781" t="s">
        <v>348</v>
      </c>
      <c r="C14" s="782"/>
      <c r="D14" s="782"/>
      <c r="E14" s="783"/>
      <c r="F14" s="415"/>
      <c r="G14" s="416"/>
      <c r="H14" s="417"/>
      <c r="I14" s="418"/>
      <c r="J14" s="703"/>
      <c r="K14" s="703"/>
      <c r="L14" s="703"/>
      <c r="M14" s="703"/>
      <c r="N14" s="703"/>
      <c r="O14" s="703"/>
      <c r="P14" s="704"/>
    </row>
    <row r="15" spans="1:16" ht="23.25" customHeight="1">
      <c r="A15" s="414"/>
      <c r="B15" s="781" t="s">
        <v>99</v>
      </c>
      <c r="C15" s="782"/>
      <c r="D15" s="782"/>
      <c r="E15" s="783"/>
      <c r="F15" s="415"/>
      <c r="G15" s="416"/>
      <c r="H15" s="417"/>
      <c r="I15" s="418"/>
      <c r="J15" s="703"/>
      <c r="K15" s="703"/>
      <c r="L15" s="703"/>
      <c r="M15" s="703"/>
      <c r="N15" s="703"/>
      <c r="O15" s="703"/>
      <c r="P15" s="704"/>
    </row>
    <row r="16" spans="1:16" ht="23.25" customHeight="1">
      <c r="A16" s="414"/>
      <c r="B16" s="781" t="s">
        <v>287</v>
      </c>
      <c r="C16" s="782"/>
      <c r="D16" s="782"/>
      <c r="E16" s="783"/>
      <c r="F16" s="415"/>
      <c r="G16" s="416"/>
      <c r="H16" s="417"/>
      <c r="I16" s="418"/>
      <c r="J16" s="703"/>
      <c r="K16" s="703"/>
      <c r="L16" s="703"/>
      <c r="M16" s="703"/>
      <c r="N16" s="703"/>
      <c r="O16" s="703"/>
      <c r="P16" s="704"/>
    </row>
    <row r="17" spans="1:16" ht="23.25" customHeight="1">
      <c r="A17" s="414"/>
      <c r="B17" s="781" t="s">
        <v>288</v>
      </c>
      <c r="C17" s="782"/>
      <c r="D17" s="782"/>
      <c r="E17" s="783"/>
      <c r="F17" s="415"/>
      <c r="G17" s="416"/>
      <c r="H17" s="417"/>
      <c r="I17" s="418"/>
      <c r="J17" s="703"/>
      <c r="K17" s="703"/>
      <c r="L17" s="703"/>
      <c r="M17" s="703"/>
      <c r="N17" s="703"/>
      <c r="O17" s="703"/>
      <c r="P17" s="704"/>
    </row>
    <row r="18" spans="1:16" ht="23.25" customHeight="1">
      <c r="A18" s="414"/>
      <c r="B18" s="786" t="s">
        <v>63</v>
      </c>
      <c r="C18" s="703"/>
      <c r="D18" s="703"/>
      <c r="E18" s="704"/>
      <c r="F18" s="415"/>
      <c r="G18" s="416"/>
      <c r="H18" s="417"/>
      <c r="I18" s="418"/>
      <c r="J18" s="703"/>
      <c r="K18" s="703"/>
      <c r="L18" s="703"/>
      <c r="M18" s="703"/>
      <c r="N18" s="703"/>
      <c r="O18" s="703"/>
      <c r="P18" s="704"/>
    </row>
    <row r="19" spans="1:16" ht="23.25" customHeight="1">
      <c r="A19" s="423"/>
      <c r="B19" s="768" t="s">
        <v>63</v>
      </c>
      <c r="C19" s="749"/>
      <c r="D19" s="749"/>
      <c r="E19" s="750"/>
      <c r="F19" s="424"/>
      <c r="G19" s="425"/>
      <c r="H19" s="426"/>
      <c r="I19" s="404"/>
      <c r="J19" s="749"/>
      <c r="K19" s="749"/>
      <c r="L19" s="749"/>
      <c r="M19" s="749"/>
      <c r="N19" s="749"/>
      <c r="O19" s="749"/>
      <c r="P19" s="750"/>
    </row>
    <row r="20" spans="1:16" ht="12.75" customHeight="1">
      <c r="A20" s="724" t="s">
        <v>297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6"/>
    </row>
    <row r="21" spans="1:16" ht="23.25" customHeight="1">
      <c r="A21" s="419"/>
      <c r="B21" s="769" t="s">
        <v>293</v>
      </c>
      <c r="C21" s="770"/>
      <c r="D21" s="770"/>
      <c r="E21" s="771"/>
      <c r="F21" s="420"/>
      <c r="G21" s="421"/>
      <c r="H21" s="422"/>
      <c r="I21" s="403"/>
      <c r="J21" s="751"/>
      <c r="K21" s="751"/>
      <c r="L21" s="751"/>
      <c r="M21" s="751"/>
      <c r="N21" s="751"/>
      <c r="O21" s="751"/>
      <c r="P21" s="752"/>
    </row>
    <row r="22" spans="1:16" ht="23.25" customHeight="1">
      <c r="A22" s="414"/>
      <c r="B22" s="772" t="s">
        <v>268</v>
      </c>
      <c r="C22" s="773"/>
      <c r="D22" s="773"/>
      <c r="E22" s="774"/>
      <c r="F22" s="415"/>
      <c r="G22" s="416"/>
      <c r="H22" s="417"/>
      <c r="I22" s="418"/>
      <c r="J22" s="703"/>
      <c r="K22" s="703"/>
      <c r="L22" s="703"/>
      <c r="M22" s="703"/>
      <c r="N22" s="703"/>
      <c r="O22" s="703"/>
      <c r="P22" s="704"/>
    </row>
    <row r="23" spans="1:16" ht="23.25" customHeight="1">
      <c r="A23" s="414"/>
      <c r="B23" s="781" t="s">
        <v>294</v>
      </c>
      <c r="C23" s="782"/>
      <c r="D23" s="782"/>
      <c r="E23" s="783"/>
      <c r="F23" s="415"/>
      <c r="G23" s="416"/>
      <c r="H23" s="417"/>
      <c r="I23" s="418"/>
      <c r="J23" s="703"/>
      <c r="K23" s="703"/>
      <c r="L23" s="703"/>
      <c r="M23" s="703"/>
      <c r="N23" s="703"/>
      <c r="O23" s="703"/>
      <c r="P23" s="704"/>
    </row>
    <row r="24" spans="1:16" ht="23.25" customHeight="1">
      <c r="A24" s="423"/>
      <c r="B24" s="768" t="s">
        <v>63</v>
      </c>
      <c r="C24" s="749"/>
      <c r="D24" s="749"/>
      <c r="E24" s="750"/>
      <c r="F24" s="424"/>
      <c r="G24" s="425"/>
      <c r="H24" s="426"/>
      <c r="I24" s="404"/>
      <c r="J24" s="749"/>
      <c r="K24" s="749"/>
      <c r="L24" s="749"/>
      <c r="M24" s="749"/>
      <c r="N24" s="749"/>
      <c r="O24" s="749"/>
      <c r="P24" s="750"/>
    </row>
    <row r="25" spans="1:16" ht="6.75" customHeight="1">
      <c r="A25" s="388"/>
      <c r="B25" s="389"/>
      <c r="C25" s="389"/>
      <c r="D25" s="389"/>
      <c r="E25" s="389"/>
      <c r="F25" s="26"/>
      <c r="G25" s="26"/>
      <c r="H25" s="30"/>
      <c r="I25" s="26"/>
      <c r="J25" s="26"/>
      <c r="K25" s="26"/>
      <c r="L25" s="26"/>
      <c r="M25" s="26"/>
      <c r="N25" s="26"/>
      <c r="O25" s="26"/>
      <c r="P25" s="390"/>
    </row>
    <row r="26" spans="1:16" ht="14.25" customHeight="1">
      <c r="A26" s="391"/>
      <c r="B26" s="187"/>
      <c r="C26" s="187"/>
      <c r="D26" s="286"/>
      <c r="E26" s="286" t="s">
        <v>265</v>
      </c>
      <c r="F26" s="287" t="str">
        <f>IF(B29=0,"-",IF(SUM(F9:F19,F21:F24)&gt;-10,CONCATENATE("  ",SUM(F9:F19,F21:F24)),CONCATENATE(" ",SUM(F9:F19,F21:F24))))</f>
        <v>-</v>
      </c>
      <c r="G26" s="288" t="str">
        <f>IF(B29=0,"-",IF(SUM(G9:G19,G21:G24)&gt;-10,CONCATENATE("  ",SUM(G9:G19,G21:G24)),CONCATENATE(" ",SUM(G9:G19,G21:G24))))</f>
        <v>-</v>
      </c>
      <c r="H26" s="289">
        <v>0</v>
      </c>
      <c r="I26" s="288" t="str">
        <f>IF(B29=0,"+",IF(SUM(I9:I19,I21:I24)&lt;10,CONCATENATE("  ",SUM(I9:I19,I21:I24)),CONCATENATE(" ",SUM(I9:I19,I21:I24))))</f>
        <v>+</v>
      </c>
      <c r="J26" s="767" t="s">
        <v>311</v>
      </c>
      <c r="K26" s="727"/>
      <c r="L26" s="727"/>
      <c r="M26" s="727"/>
      <c r="N26" s="313"/>
      <c r="O26" s="791" t="s">
        <v>93</v>
      </c>
      <c r="P26" s="792"/>
    </row>
    <row r="27" spans="1:16" ht="12.75" customHeight="1" thickBot="1">
      <c r="A27" s="391"/>
      <c r="B27" s="290">
        <v>-3</v>
      </c>
      <c r="C27" s="290"/>
      <c r="D27" s="290"/>
      <c r="E27" s="290"/>
      <c r="F27" s="290">
        <v>-1</v>
      </c>
      <c r="G27" s="290"/>
      <c r="H27" s="291">
        <v>0</v>
      </c>
      <c r="I27" s="290"/>
      <c r="J27" s="727" t="s">
        <v>312</v>
      </c>
      <c r="K27" s="727"/>
      <c r="L27" s="727"/>
      <c r="M27" s="727"/>
      <c r="N27" s="313"/>
      <c r="O27" s="791" t="s">
        <v>295</v>
      </c>
      <c r="P27" s="792"/>
    </row>
    <row r="28" spans="1:16" ht="14.25" thickTop="1" thickBot="1">
      <c r="A28" s="391"/>
      <c r="B28" s="187"/>
      <c r="C28" s="187"/>
      <c r="D28" s="286"/>
      <c r="E28" s="286" t="s">
        <v>266</v>
      </c>
      <c r="F28" s="788" t="str">
        <f>IF(B29=0,"-",IF(F26+G26&gt;-10,CONCATENATE("      ",F26+G26),CONCATENATE("     ",F26+G26)))</f>
        <v>-</v>
      </c>
      <c r="G28" s="789"/>
      <c r="H28" s="292" t="s">
        <v>91</v>
      </c>
      <c r="I28" s="288" t="str">
        <f>I26</f>
        <v>+</v>
      </c>
      <c r="J28" s="293" t="s">
        <v>122</v>
      </c>
      <c r="K28" s="728" t="str">
        <f>IF(OR(F28="-",I28="+"),"",F28+I28)</f>
        <v/>
      </c>
      <c r="L28" s="729"/>
      <c r="M28" s="793" t="s">
        <v>213</v>
      </c>
      <c r="N28" s="794"/>
      <c r="O28" s="307"/>
      <c r="P28" s="392"/>
    </row>
    <row r="29" spans="1:16" ht="7.5" customHeight="1" thickTop="1">
      <c r="A29" s="391"/>
      <c r="B29" s="294">
        <f>COUNTIF(F9:I24,"-3")+COUNTIF(F9:I24,"-1")+COUNTIF(F9:I24,"0")+COUNTIF(F9:I24,"2")</f>
        <v>0</v>
      </c>
      <c r="C29" s="294"/>
      <c r="D29" s="337"/>
      <c r="E29" s="337"/>
      <c r="F29" s="295"/>
      <c r="G29" s="295"/>
      <c r="H29" s="296"/>
      <c r="I29" s="295"/>
      <c r="J29" s="295"/>
      <c r="K29" s="295"/>
      <c r="L29" s="295"/>
      <c r="M29" s="295"/>
      <c r="N29" s="295"/>
      <c r="O29" s="295"/>
      <c r="P29" s="392"/>
    </row>
    <row r="30" spans="1:16">
      <c r="A30" s="393" t="s">
        <v>100</v>
      </c>
      <c r="B30" s="297"/>
      <c r="C30" s="297"/>
      <c r="D30" s="335"/>
      <c r="E30" s="335"/>
      <c r="F30" s="295"/>
      <c r="G30" s="298"/>
      <c r="H30" s="296"/>
      <c r="I30" s="295"/>
      <c r="J30" s="295"/>
      <c r="K30" s="787" t="s">
        <v>22</v>
      </c>
      <c r="L30" s="787"/>
      <c r="M30" s="787"/>
      <c r="N30" s="787" t="s">
        <v>124</v>
      </c>
      <c r="O30" s="787"/>
      <c r="P30" s="795"/>
    </row>
    <row r="31" spans="1:16" ht="16.5" customHeight="1">
      <c r="A31" s="730" t="s">
        <v>26</v>
      </c>
      <c r="B31" s="731"/>
      <c r="C31" s="331"/>
      <c r="D31" s="337" t="s">
        <v>131</v>
      </c>
      <c r="E31" s="333" t="str">
        <f>IF(ISBLANK(Aufgabenstellung_S1!D33),"",Aufgabenstellung_S1!D33)</f>
        <v/>
      </c>
      <c r="F31" s="333"/>
      <c r="G31" s="316"/>
      <c r="H31" s="732" t="s">
        <v>313</v>
      </c>
      <c r="I31" s="733"/>
      <c r="J31" s="733"/>
      <c r="K31" s="457"/>
      <c r="L31" s="457"/>
      <c r="M31" s="457"/>
      <c r="N31" s="314"/>
      <c r="O31" s="457"/>
      <c r="P31" s="764"/>
    </row>
    <row r="32" spans="1:16" ht="18" customHeight="1">
      <c r="A32" s="354"/>
      <c r="B32" s="334"/>
      <c r="C32" s="334"/>
      <c r="D32" s="334"/>
      <c r="E32" s="334"/>
      <c r="F32" s="25"/>
      <c r="G32" s="35"/>
      <c r="H32" s="732" t="s">
        <v>131</v>
      </c>
      <c r="I32" s="733"/>
      <c r="J32" s="733"/>
      <c r="K32" s="766"/>
      <c r="L32" s="766"/>
      <c r="M32" s="766"/>
      <c r="N32" s="314"/>
      <c r="O32" s="609"/>
      <c r="P32" s="765"/>
    </row>
    <row r="33" spans="1:19" ht="4.5" customHeight="1">
      <c r="A33" s="357"/>
      <c r="B33" s="394"/>
      <c r="C33" s="394"/>
      <c r="D33" s="394"/>
      <c r="E33" s="394"/>
      <c r="F33" s="347"/>
      <c r="G33" s="395"/>
      <c r="H33" s="396"/>
      <c r="I33" s="347"/>
      <c r="J33" s="347"/>
      <c r="K33" s="347"/>
      <c r="L33" s="347"/>
      <c r="M33" s="347"/>
      <c r="N33" s="347"/>
      <c r="O33" s="347"/>
      <c r="P33" s="397"/>
    </row>
    <row r="34" spans="1:19" ht="17.25" customHeight="1">
      <c r="A34" s="620" t="s">
        <v>118</v>
      </c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</row>
    <row r="35" spans="1:19" ht="13.5">
      <c r="A35" s="738" t="s">
        <v>301</v>
      </c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40"/>
    </row>
    <row r="36" spans="1:19" ht="12.75" customHeight="1">
      <c r="A36" s="784" t="s">
        <v>101</v>
      </c>
      <c r="B36" s="785"/>
      <c r="C36" s="785"/>
      <c r="D36" s="785"/>
      <c r="E36" s="785"/>
      <c r="F36" s="405" t="str">
        <f>IF(Prot_Praesentation!L26="-","",Prot_Praesentation!L26)</f>
        <v/>
      </c>
      <c r="G36" s="406" t="str">
        <f>IF(Prot_Praesentation!M26="-","",Prot_Praesentation!M26)</f>
        <v/>
      </c>
      <c r="H36" s="407" t="str">
        <f>IF(Prot_Praesentation!M26="-","",0)</f>
        <v/>
      </c>
      <c r="I36" s="408" t="str">
        <f>IF(Prot_Praesentation!O26="+","",Prot_Praesentation!O26)</f>
        <v/>
      </c>
      <c r="J36" s="734"/>
      <c r="K36" s="734"/>
      <c r="L36" s="734"/>
      <c r="M36" s="734"/>
      <c r="N36" s="734"/>
      <c r="O36" s="734"/>
      <c r="P36" s="735"/>
    </row>
    <row r="37" spans="1:19">
      <c r="A37" s="738" t="s">
        <v>102</v>
      </c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40"/>
    </row>
    <row r="38" spans="1:19" ht="12.75" customHeight="1">
      <c r="A38" s="784" t="s">
        <v>103</v>
      </c>
      <c r="B38" s="785"/>
      <c r="C38" s="785"/>
      <c r="D38" s="785"/>
      <c r="E38" s="785"/>
      <c r="F38" s="405" t="str">
        <f>IF(Prot_Fachgespraech_S3!K45="-","",Prot_Fachgespraech_S3!K45)</f>
        <v/>
      </c>
      <c r="G38" s="406" t="str">
        <f>IF(Prot_Fachgespraech_S3!L45="-","",Prot_Fachgespraech_S3!L45)</f>
        <v/>
      </c>
      <c r="H38" s="407" t="str">
        <f>IF(Prot_Fachgespraech_S3!L45="-","",0)</f>
        <v/>
      </c>
      <c r="I38" s="408" t="str">
        <f>IF(Prot_Fachgespraech_S3!N45="+","",Prot_Fachgespraech_S3!N45)</f>
        <v/>
      </c>
      <c r="J38" s="736"/>
      <c r="K38" s="736"/>
      <c r="L38" s="736"/>
      <c r="M38" s="736"/>
      <c r="N38" s="736"/>
      <c r="O38" s="736"/>
      <c r="P38" s="737"/>
    </row>
    <row r="39" spans="1:19" ht="6.75" customHeight="1">
      <c r="A39" s="354"/>
      <c r="B39" s="33"/>
      <c r="C39" s="33"/>
      <c r="D39" s="33"/>
      <c r="E39" s="33"/>
      <c r="F39" s="26"/>
      <c r="G39" s="26"/>
      <c r="H39" s="30"/>
      <c r="I39" s="26"/>
      <c r="J39" s="26"/>
      <c r="K39" s="26"/>
      <c r="L39" s="26"/>
      <c r="M39" s="26"/>
      <c r="N39" s="26"/>
      <c r="O39" s="26"/>
      <c r="P39" s="390"/>
    </row>
    <row r="40" spans="1:19" ht="14.25" customHeight="1">
      <c r="A40" s="354"/>
      <c r="B40" s="332"/>
      <c r="C40" s="332"/>
      <c r="D40" s="332"/>
      <c r="E40" s="332" t="s">
        <v>265</v>
      </c>
      <c r="F40" s="252" t="str">
        <f>IF(F38="","-",IF(F36="",F38,IF(F36+F38&gt;-10,CONCATENATE("  ",F36+F38),CONCATENATE(" ",F36+F38))))</f>
        <v>-</v>
      </c>
      <c r="G40" s="252" t="str">
        <f>IF(G38="","-",IF(G36="",G38,IF(G36+G38&gt;-10,CONCATENATE("  ",G36+G38),CONCATENATE(" ",G36+G38))))</f>
        <v>-</v>
      </c>
      <c r="H40" s="253">
        <v>0</v>
      </c>
      <c r="I40" s="252" t="str">
        <f>IF(I38="","+",IF(I36="",I38,IF(I36+I38&gt;-10,CONCATENATE("  ",I36+I38),CONCATENATE(" ",I36+I38))))</f>
        <v>+</v>
      </c>
      <c r="J40" s="317"/>
      <c r="K40" s="790" t="s">
        <v>93</v>
      </c>
      <c r="L40" s="790"/>
      <c r="M40" s="790"/>
      <c r="N40" s="33"/>
      <c r="O40" s="25"/>
      <c r="P40" s="346"/>
    </row>
    <row r="41" spans="1:19" ht="12.75" customHeight="1" thickBot="1">
      <c r="A41" s="354"/>
      <c r="B41" s="60">
        <v>2</v>
      </c>
      <c r="C41" s="60"/>
      <c r="D41" s="60"/>
      <c r="E41" s="60"/>
      <c r="F41" s="25"/>
      <c r="G41" s="25"/>
      <c r="H41" s="31"/>
      <c r="I41" s="25"/>
      <c r="J41" s="33"/>
      <c r="K41" s="790" t="s">
        <v>296</v>
      </c>
      <c r="L41" s="790"/>
      <c r="M41" s="790"/>
      <c r="N41" s="33"/>
      <c r="O41" s="25"/>
      <c r="P41" s="346"/>
    </row>
    <row r="42" spans="1:19" ht="14.25" thickTop="1" thickBot="1">
      <c r="A42" s="354"/>
      <c r="B42" s="332"/>
      <c r="C42" s="332"/>
      <c r="D42" s="332"/>
      <c r="E42" s="332" t="s">
        <v>266</v>
      </c>
      <c r="F42" s="645" t="str">
        <f>IF(OR(F40="-",G40="-"),"-",IF(F40+G40&gt;-10,CONCATENATE("      ",F40+G40),CONCATENATE("    ",F40+G40)))</f>
        <v>-</v>
      </c>
      <c r="G42" s="741"/>
      <c r="H42" s="31" t="s">
        <v>91</v>
      </c>
      <c r="I42" s="252" t="str">
        <f>I40</f>
        <v>+</v>
      </c>
      <c r="J42" s="34" t="s">
        <v>122</v>
      </c>
      <c r="K42" s="742" t="str">
        <f>IF(OR(F42="-",I42="+"),"",F42+I42)</f>
        <v/>
      </c>
      <c r="L42" s="743"/>
      <c r="M42" s="25"/>
      <c r="N42" s="25"/>
      <c r="O42" s="25"/>
      <c r="P42" s="346"/>
    </row>
    <row r="43" spans="1:19" ht="7.5" customHeight="1" thickTop="1">
      <c r="A43" s="354"/>
      <c r="B43" s="249"/>
      <c r="C43" s="249"/>
      <c r="D43" s="33"/>
      <c r="E43" s="33"/>
      <c r="F43" s="25"/>
      <c r="G43" s="25"/>
      <c r="H43" s="32"/>
      <c r="I43" s="25"/>
      <c r="J43" s="25"/>
      <c r="K43" s="25"/>
      <c r="L43" s="25"/>
      <c r="M43" s="25"/>
      <c r="N43" s="25"/>
      <c r="O43" s="25"/>
      <c r="P43" s="346"/>
    </row>
    <row r="44" spans="1:19">
      <c r="A44" s="398" t="s">
        <v>22</v>
      </c>
      <c r="B44" s="274"/>
      <c r="C44" s="274"/>
      <c r="D44" s="334"/>
      <c r="E44" s="334"/>
      <c r="F44" s="25"/>
      <c r="G44" s="338" t="s">
        <v>309</v>
      </c>
      <c r="H44" s="338"/>
      <c r="I44" s="12"/>
      <c r="J44" s="25"/>
      <c r="K44" s="12"/>
      <c r="L44" s="12"/>
      <c r="M44" s="25"/>
      <c r="N44" s="25"/>
      <c r="O44" s="25"/>
      <c r="P44" s="346"/>
    </row>
    <row r="45" spans="1:19" ht="16.5" customHeight="1">
      <c r="A45" s="730" t="s">
        <v>26</v>
      </c>
      <c r="B45" s="731"/>
      <c r="C45" s="331"/>
      <c r="D45" s="332" t="s">
        <v>131</v>
      </c>
      <c r="E45" s="333"/>
      <c r="F45" s="333"/>
      <c r="G45" s="315" t="s">
        <v>310</v>
      </c>
      <c r="H45" s="315"/>
      <c r="I45" s="457"/>
      <c r="J45" s="450"/>
      <c r="K45" s="450"/>
      <c r="L45" s="657" t="s">
        <v>131</v>
      </c>
      <c r="M45" s="657"/>
      <c r="N45" s="657"/>
      <c r="O45" s="333"/>
      <c r="P45" s="399"/>
      <c r="Q45" s="33"/>
      <c r="R45" s="33"/>
      <c r="S45" s="33"/>
    </row>
    <row r="46" spans="1:19" ht="4.5" customHeight="1">
      <c r="A46" s="357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97"/>
    </row>
    <row r="47" spans="1:19" ht="12" customHeight="1">
      <c r="A47" s="713" t="s">
        <v>173</v>
      </c>
      <c r="B47" s="714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5"/>
    </row>
    <row r="48" spans="1:19" ht="11.25" customHeight="1">
      <c r="A48" s="753" t="s">
        <v>317</v>
      </c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5"/>
    </row>
    <row r="49" spans="1:16" ht="9" customHeight="1">
      <c r="A49" s="756" t="s">
        <v>318</v>
      </c>
      <c r="B49" s="754"/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5"/>
    </row>
    <row r="50" spans="1:16" ht="11.25" customHeight="1">
      <c r="A50" s="762" t="s">
        <v>298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763"/>
    </row>
    <row r="51" spans="1:16" ht="11.25" customHeight="1">
      <c r="A51" s="762" t="s">
        <v>175</v>
      </c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763"/>
    </row>
    <row r="52" spans="1:16" ht="12.75" customHeight="1">
      <c r="A52" s="710" t="s">
        <v>176</v>
      </c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2"/>
    </row>
    <row r="53" spans="1:16" ht="15.75" customHeight="1">
      <c r="A53" s="700" t="s">
        <v>349</v>
      </c>
      <c r="B53" s="700"/>
      <c r="C53" s="308"/>
      <c r="D53" s="23"/>
      <c r="E53" s="23"/>
      <c r="F53" s="23"/>
      <c r="G53" s="23"/>
      <c r="H53" s="23"/>
      <c r="I53" s="23"/>
      <c r="J53" s="23"/>
      <c r="K53" s="23"/>
      <c r="L53" s="657" t="str">
        <f>CONCATENATE(LEFT(Aufgabenstellung_S1!N8,1),LEFT(Aufgabenstellung_S1!D8,2)," / ",Aufgabenstellung_S1!O2," / Seite 3 von 4")</f>
        <v xml:space="preserve"> /  / Seite 3 von 4</v>
      </c>
      <c r="M53" s="657"/>
      <c r="N53" s="657"/>
      <c r="O53" s="657"/>
      <c r="P53" s="657"/>
    </row>
  </sheetData>
  <sheetProtection sheet="1" objects="1" scenarios="1" formatCells="0"/>
  <mergeCells count="76">
    <mergeCell ref="K30:M30"/>
    <mergeCell ref="F28:G28"/>
    <mergeCell ref="K41:M41"/>
    <mergeCell ref="O26:P26"/>
    <mergeCell ref="O27:P27"/>
    <mergeCell ref="K40:M40"/>
    <mergeCell ref="M28:N28"/>
    <mergeCell ref="N30:P30"/>
    <mergeCell ref="A36:E36"/>
    <mergeCell ref="A38:E38"/>
    <mergeCell ref="B14:E14"/>
    <mergeCell ref="B15:E15"/>
    <mergeCell ref="B16:E16"/>
    <mergeCell ref="B17:E17"/>
    <mergeCell ref="B18:E18"/>
    <mergeCell ref="B23:E23"/>
    <mergeCell ref="B24:E24"/>
    <mergeCell ref="B9:E9"/>
    <mergeCell ref="B10:E10"/>
    <mergeCell ref="B11:E11"/>
    <mergeCell ref="B12:E12"/>
    <mergeCell ref="B13:E13"/>
    <mergeCell ref="B6:E6"/>
    <mergeCell ref="B5:E5"/>
    <mergeCell ref="B4:F4"/>
    <mergeCell ref="A50:P50"/>
    <mergeCell ref="A51:P51"/>
    <mergeCell ref="J24:P24"/>
    <mergeCell ref="A34:P34"/>
    <mergeCell ref="A35:P35"/>
    <mergeCell ref="O31:P31"/>
    <mergeCell ref="O32:P32"/>
    <mergeCell ref="K31:M31"/>
    <mergeCell ref="K32:M32"/>
    <mergeCell ref="J26:M26"/>
    <mergeCell ref="B19:E19"/>
    <mergeCell ref="B21:E21"/>
    <mergeCell ref="B22:E22"/>
    <mergeCell ref="A52:P52"/>
    <mergeCell ref="A45:B45"/>
    <mergeCell ref="A47:P47"/>
    <mergeCell ref="A48:P48"/>
    <mergeCell ref="A49:P49"/>
    <mergeCell ref="L45:N45"/>
    <mergeCell ref="A2:P2"/>
    <mergeCell ref="A3:P3"/>
    <mergeCell ref="A1:D1"/>
    <mergeCell ref="J22:P22"/>
    <mergeCell ref="J23:P23"/>
    <mergeCell ref="J14:P14"/>
    <mergeCell ref="J15:P15"/>
    <mergeCell ref="J16:P16"/>
    <mergeCell ref="J18:P18"/>
    <mergeCell ref="J9:P9"/>
    <mergeCell ref="J10:P10"/>
    <mergeCell ref="J11:P11"/>
    <mergeCell ref="J12:P12"/>
    <mergeCell ref="J13:P13"/>
    <mergeCell ref="J19:P19"/>
    <mergeCell ref="J21:P21"/>
    <mergeCell ref="A8:P8"/>
    <mergeCell ref="A20:P20"/>
    <mergeCell ref="J27:M27"/>
    <mergeCell ref="K28:L28"/>
    <mergeCell ref="L53:P53"/>
    <mergeCell ref="A53:B53"/>
    <mergeCell ref="A31:B31"/>
    <mergeCell ref="H31:J31"/>
    <mergeCell ref="H32:J32"/>
    <mergeCell ref="J36:P36"/>
    <mergeCell ref="J38:P38"/>
    <mergeCell ref="A37:P37"/>
    <mergeCell ref="F42:G42"/>
    <mergeCell ref="K42:L42"/>
    <mergeCell ref="J17:P17"/>
    <mergeCell ref="I45:K45"/>
  </mergeCells>
  <dataValidations count="4">
    <dataValidation type="list" allowBlank="1" showInputMessage="1" showErrorMessage="1" sqref="F21:F24 F9:F19">
      <formula1>$B$27:$C$27</formula1>
    </dataValidation>
    <dataValidation type="list" allowBlank="1" showInputMessage="1" showErrorMessage="1" sqref="G21:G24 G9:G19">
      <formula1>$F$27:$G$27</formula1>
    </dataValidation>
    <dataValidation type="list" allowBlank="1" showInputMessage="1" showErrorMessage="1" sqref="H21:H24 H9:H19">
      <formula1>$H$27:$I$27</formula1>
    </dataValidation>
    <dataValidation type="list" allowBlank="1" showInputMessage="1" showErrorMessage="1" sqref="I21:I24 I9:I19">
      <formula1>$B$41:$C$41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ignoredErrors>
    <ignoredError sqref="K4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showRowColHeaders="0" zoomScaleNormal="100" workbookViewId="0">
      <selection activeCell="A33" sqref="A33:P33"/>
    </sheetView>
  </sheetViews>
  <sheetFormatPr baseColWidth="10" defaultRowHeight="12.75"/>
  <cols>
    <col min="1" max="1" width="5.42578125" customWidth="1"/>
    <col min="2" max="3" width="6.42578125" customWidth="1"/>
    <col min="4" max="4" width="5.42578125" customWidth="1"/>
    <col min="5" max="5" width="2.28515625" customWidth="1"/>
    <col min="6" max="6" width="5.42578125" customWidth="1"/>
    <col min="7" max="8" width="6.42578125" customWidth="1"/>
    <col min="9" max="9" width="5.42578125" customWidth="1"/>
    <col min="10" max="10" width="2.28515625" customWidth="1"/>
    <col min="11" max="11" width="5.42578125" customWidth="1"/>
    <col min="12" max="12" width="6.7109375" customWidth="1"/>
    <col min="13" max="13" width="6.42578125" customWidth="1"/>
    <col min="14" max="15" width="5.42578125" customWidth="1"/>
    <col min="16" max="16" width="10.7109375" customWidth="1"/>
  </cols>
  <sheetData>
    <row r="1" spans="1:19">
      <c r="A1" s="717" t="s">
        <v>104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</row>
    <row r="2" spans="1:19" ht="21" customHeight="1">
      <c r="A2" s="717" t="s">
        <v>105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</row>
    <row r="3" spans="1:19" ht="5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ht="27" customHeight="1">
      <c r="A4" s="814" t="s">
        <v>112</v>
      </c>
      <c r="B4" s="643"/>
      <c r="C4" s="643"/>
      <c r="D4" s="815"/>
      <c r="E4" s="23"/>
      <c r="F4" s="816" t="s">
        <v>113</v>
      </c>
      <c r="G4" s="817"/>
      <c r="H4" s="817"/>
      <c r="I4" s="818"/>
      <c r="J4" s="23"/>
      <c r="K4" s="814" t="s">
        <v>158</v>
      </c>
      <c r="L4" s="643"/>
      <c r="M4" s="643"/>
      <c r="N4" s="815"/>
      <c r="O4" s="23"/>
      <c r="P4" s="23"/>
    </row>
    <row r="5" spans="1:19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9" ht="27" customHeight="1">
      <c r="A6" s="822" t="s">
        <v>141</v>
      </c>
      <c r="B6" s="823"/>
      <c r="C6" s="55" t="str">
        <f>IF(ISBLANK(Bewertung_S2!J48),"",Bewertung_S2!J48)</f>
        <v/>
      </c>
      <c r="D6" s="23"/>
      <c r="E6" s="23"/>
      <c r="F6" s="51"/>
      <c r="G6" s="52"/>
      <c r="H6" s="55" t="str">
        <f>IF(ISBLANK(Bewertung_S3!O28),"",Bewertung_S3!O28)</f>
        <v/>
      </c>
      <c r="I6" s="23"/>
      <c r="J6" s="23"/>
      <c r="K6" s="51"/>
      <c r="L6" s="52"/>
      <c r="M6" s="55" t="str">
        <f>IF(ISBLANK(Bewertung_S3!K42),"",Bewertung_S3!K42)</f>
        <v/>
      </c>
      <c r="N6" s="23"/>
      <c r="O6" s="23"/>
      <c r="P6" s="23"/>
    </row>
    <row r="7" spans="1:19" ht="11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9">
      <c r="A8" s="819" t="s">
        <v>115</v>
      </c>
      <c r="B8" s="820"/>
      <c r="C8" s="821"/>
      <c r="D8" s="19" t="s">
        <v>116</v>
      </c>
      <c r="E8" s="23"/>
      <c r="F8" s="819" t="s">
        <v>115</v>
      </c>
      <c r="G8" s="820"/>
      <c r="H8" s="821"/>
      <c r="I8" s="19" t="s">
        <v>116</v>
      </c>
      <c r="J8" s="23"/>
      <c r="K8" s="819" t="s">
        <v>115</v>
      </c>
      <c r="L8" s="820"/>
      <c r="M8" s="821"/>
      <c r="N8" s="19" t="s">
        <v>116</v>
      </c>
      <c r="O8" s="23"/>
      <c r="P8" s="23"/>
    </row>
    <row r="9" spans="1:19">
      <c r="A9" s="50" t="s">
        <v>109</v>
      </c>
      <c r="B9" s="19" t="s">
        <v>107</v>
      </c>
      <c r="C9" s="50" t="s">
        <v>108</v>
      </c>
      <c r="D9" s="17">
        <v>6</v>
      </c>
      <c r="E9" s="23"/>
      <c r="F9" s="50" t="s">
        <v>109</v>
      </c>
      <c r="G9" s="19" t="s">
        <v>107</v>
      </c>
      <c r="H9" s="50" t="s">
        <v>108</v>
      </c>
      <c r="I9" s="17">
        <v>6</v>
      </c>
      <c r="J9" s="23"/>
      <c r="K9" s="50" t="s">
        <v>109</v>
      </c>
      <c r="L9" s="19" t="s">
        <v>107</v>
      </c>
      <c r="M9" s="50" t="s">
        <v>108</v>
      </c>
      <c r="N9" s="17">
        <v>6</v>
      </c>
      <c r="O9" s="23"/>
      <c r="P9" s="23"/>
    </row>
    <row r="10" spans="1:19">
      <c r="A10" s="19">
        <v>4</v>
      </c>
      <c r="B10" s="19" t="s">
        <v>107</v>
      </c>
      <c r="C10" s="50" t="s">
        <v>110</v>
      </c>
      <c r="D10" s="17">
        <v>5.5</v>
      </c>
      <c r="E10" s="23"/>
      <c r="F10" s="19">
        <v>4</v>
      </c>
      <c r="G10" s="19" t="s">
        <v>107</v>
      </c>
      <c r="H10" s="50" t="s">
        <v>110</v>
      </c>
      <c r="I10" s="17">
        <v>5.5</v>
      </c>
      <c r="J10" s="23"/>
      <c r="K10" s="19">
        <v>4</v>
      </c>
      <c r="L10" s="19" t="s">
        <v>107</v>
      </c>
      <c r="M10" s="50" t="s">
        <v>110</v>
      </c>
      <c r="N10" s="17">
        <v>5.5</v>
      </c>
      <c r="O10" s="23"/>
      <c r="P10" s="23"/>
    </row>
    <row r="11" spans="1:19">
      <c r="A11" s="442">
        <v>-2</v>
      </c>
      <c r="B11" s="442">
        <v>0</v>
      </c>
      <c r="C11" s="443" t="s">
        <v>111</v>
      </c>
      <c r="D11" s="444">
        <v>5</v>
      </c>
      <c r="E11" s="23"/>
      <c r="F11" s="442">
        <v>-2</v>
      </c>
      <c r="G11" s="442">
        <v>0</v>
      </c>
      <c r="H11" s="443" t="s">
        <v>111</v>
      </c>
      <c r="I11" s="444">
        <v>5</v>
      </c>
      <c r="J11" s="23"/>
      <c r="K11" s="442">
        <v>-2</v>
      </c>
      <c r="L11" s="442">
        <v>0</v>
      </c>
      <c r="M11" s="443" t="s">
        <v>111</v>
      </c>
      <c r="N11" s="444">
        <v>5</v>
      </c>
      <c r="O11" s="23"/>
      <c r="P11" s="23"/>
      <c r="S11" s="12"/>
    </row>
    <row r="12" spans="1:19">
      <c r="A12" s="19">
        <v>-5</v>
      </c>
      <c r="B12" s="19" t="s">
        <v>107</v>
      </c>
      <c r="C12" s="19">
        <v>-3</v>
      </c>
      <c r="D12" s="17">
        <v>4.5</v>
      </c>
      <c r="E12" s="23"/>
      <c r="F12" s="19">
        <v>-5</v>
      </c>
      <c r="G12" s="19" t="s">
        <v>107</v>
      </c>
      <c r="H12" s="19">
        <v>-3</v>
      </c>
      <c r="I12" s="17">
        <v>4.5</v>
      </c>
      <c r="J12" s="23"/>
      <c r="K12" s="19">
        <v>-5</v>
      </c>
      <c r="L12" s="19" t="s">
        <v>107</v>
      </c>
      <c r="M12" s="19">
        <v>-3</v>
      </c>
      <c r="N12" s="17">
        <v>4.5</v>
      </c>
      <c r="O12" s="23"/>
      <c r="P12" s="23"/>
    </row>
    <row r="13" spans="1:19">
      <c r="A13" s="19">
        <v>-8</v>
      </c>
      <c r="B13" s="19" t="s">
        <v>107</v>
      </c>
      <c r="C13" s="19">
        <v>-6</v>
      </c>
      <c r="D13" s="17">
        <v>4</v>
      </c>
      <c r="E13" s="23"/>
      <c r="F13" s="19">
        <v>-8</v>
      </c>
      <c r="G13" s="19" t="s">
        <v>107</v>
      </c>
      <c r="H13" s="19">
        <v>-6</v>
      </c>
      <c r="I13" s="17">
        <v>4</v>
      </c>
      <c r="J13" s="23"/>
      <c r="K13" s="19">
        <v>-8</v>
      </c>
      <c r="L13" s="19" t="s">
        <v>107</v>
      </c>
      <c r="M13" s="19">
        <v>-6</v>
      </c>
      <c r="N13" s="17">
        <v>4</v>
      </c>
      <c r="O13" s="23"/>
      <c r="P13" s="23"/>
    </row>
    <row r="14" spans="1:19">
      <c r="A14" s="19">
        <v>-11</v>
      </c>
      <c r="B14" s="19" t="s">
        <v>107</v>
      </c>
      <c r="C14" s="19">
        <v>-9</v>
      </c>
      <c r="D14" s="17">
        <v>3.5</v>
      </c>
      <c r="E14" s="23"/>
      <c r="F14" s="19">
        <v>-11</v>
      </c>
      <c r="G14" s="19" t="s">
        <v>107</v>
      </c>
      <c r="H14" s="19">
        <v>-9</v>
      </c>
      <c r="I14" s="17">
        <v>3.5</v>
      </c>
      <c r="J14" s="23"/>
      <c r="K14" s="19">
        <v>-11</v>
      </c>
      <c r="L14" s="19" t="s">
        <v>107</v>
      </c>
      <c r="M14" s="19">
        <v>-9</v>
      </c>
      <c r="N14" s="17">
        <v>3.5</v>
      </c>
      <c r="O14" s="23"/>
      <c r="P14" s="23"/>
    </row>
    <row r="15" spans="1:19">
      <c r="A15" s="19">
        <v>-14</v>
      </c>
      <c r="B15" s="19" t="s">
        <v>107</v>
      </c>
      <c r="C15" s="19">
        <v>-12</v>
      </c>
      <c r="D15" s="17">
        <v>3</v>
      </c>
      <c r="E15" s="23"/>
      <c r="F15" s="19">
        <v>-14</v>
      </c>
      <c r="G15" s="19" t="s">
        <v>107</v>
      </c>
      <c r="H15" s="19">
        <v>-12</v>
      </c>
      <c r="I15" s="17">
        <v>3</v>
      </c>
      <c r="J15" s="23"/>
      <c r="K15" s="19">
        <v>-14</v>
      </c>
      <c r="L15" s="19" t="s">
        <v>107</v>
      </c>
      <c r="M15" s="19">
        <v>-12</v>
      </c>
      <c r="N15" s="17">
        <v>3</v>
      </c>
      <c r="O15" s="23"/>
      <c r="P15" s="23"/>
    </row>
    <row r="16" spans="1:19">
      <c r="A16" s="19">
        <v>-17</v>
      </c>
      <c r="B16" s="19" t="s">
        <v>107</v>
      </c>
      <c r="C16" s="19">
        <v>-15</v>
      </c>
      <c r="D16" s="17">
        <v>2.5</v>
      </c>
      <c r="E16" s="23"/>
      <c r="F16" s="19">
        <v>-17</v>
      </c>
      <c r="G16" s="19" t="s">
        <v>107</v>
      </c>
      <c r="H16" s="19">
        <v>-15</v>
      </c>
      <c r="I16" s="17">
        <v>2.5</v>
      </c>
      <c r="J16" s="23"/>
      <c r="K16" s="19">
        <v>-17</v>
      </c>
      <c r="L16" s="19" t="s">
        <v>107</v>
      </c>
      <c r="M16" s="19">
        <v>-15</v>
      </c>
      <c r="N16" s="17">
        <v>2.5</v>
      </c>
      <c r="O16" s="23"/>
      <c r="P16" s="23"/>
    </row>
    <row r="17" spans="1:16">
      <c r="A17" s="19">
        <v>-20</v>
      </c>
      <c r="B17" s="19" t="s">
        <v>107</v>
      </c>
      <c r="C17" s="19">
        <v>-18</v>
      </c>
      <c r="D17" s="17">
        <v>2</v>
      </c>
      <c r="E17" s="23"/>
      <c r="F17" s="19">
        <v>-20</v>
      </c>
      <c r="G17" s="19" t="s">
        <v>107</v>
      </c>
      <c r="H17" s="19">
        <v>-18</v>
      </c>
      <c r="I17" s="17">
        <v>2</v>
      </c>
      <c r="J17" s="23"/>
      <c r="K17" s="19">
        <v>-20</v>
      </c>
      <c r="L17" s="19" t="s">
        <v>107</v>
      </c>
      <c r="M17" s="19">
        <v>-18</v>
      </c>
      <c r="N17" s="17">
        <v>2</v>
      </c>
      <c r="O17" s="23"/>
      <c r="P17" s="23"/>
    </row>
    <row r="18" spans="1:16">
      <c r="A18" s="19">
        <v>-23</v>
      </c>
      <c r="B18" s="19" t="s">
        <v>107</v>
      </c>
      <c r="C18" s="19">
        <v>-21</v>
      </c>
      <c r="D18" s="17">
        <v>1.5</v>
      </c>
      <c r="E18" s="23"/>
      <c r="F18" s="19">
        <v>-23</v>
      </c>
      <c r="G18" s="19" t="s">
        <v>107</v>
      </c>
      <c r="H18" s="19">
        <v>-21</v>
      </c>
      <c r="I18" s="17">
        <v>1.5</v>
      </c>
      <c r="J18" s="23"/>
      <c r="K18" s="19">
        <v>-23</v>
      </c>
      <c r="L18" s="19" t="s">
        <v>107</v>
      </c>
      <c r="M18" s="19">
        <v>-21</v>
      </c>
      <c r="N18" s="17">
        <v>1.5</v>
      </c>
      <c r="O18" s="23"/>
      <c r="P18" s="23"/>
    </row>
    <row r="19" spans="1:16">
      <c r="A19" s="50" t="s">
        <v>106</v>
      </c>
      <c r="B19" s="19" t="s">
        <v>107</v>
      </c>
      <c r="C19" s="19">
        <v>-24</v>
      </c>
      <c r="D19" s="17">
        <v>1</v>
      </c>
      <c r="E19" s="23"/>
      <c r="F19" s="50" t="s">
        <v>106</v>
      </c>
      <c r="G19" s="19" t="s">
        <v>107</v>
      </c>
      <c r="H19" s="19">
        <v>-24</v>
      </c>
      <c r="I19" s="17">
        <v>1</v>
      </c>
      <c r="J19" s="23"/>
      <c r="K19" s="50" t="s">
        <v>106</v>
      </c>
      <c r="L19" s="19" t="s">
        <v>107</v>
      </c>
      <c r="M19" s="19">
        <v>-24</v>
      </c>
      <c r="N19" s="17">
        <v>1</v>
      </c>
      <c r="O19" s="23"/>
      <c r="P19" s="23"/>
    </row>
    <row r="20" spans="1:16" ht="37.5" customHeight="1">
      <c r="A20" s="830" t="s">
        <v>117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</row>
    <row r="21" spans="1:16" ht="5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24" customHeight="1">
      <c r="A22" s="27"/>
      <c r="B22" s="28"/>
      <c r="C22" s="28"/>
      <c r="D22" s="28"/>
      <c r="E22" s="28"/>
      <c r="F22" s="29"/>
      <c r="G22" s="801" t="s">
        <v>119</v>
      </c>
      <c r="H22" s="802"/>
      <c r="I22" s="802"/>
      <c r="J22" s="803"/>
      <c r="K22" s="810" t="s">
        <v>142</v>
      </c>
      <c r="L22" s="811"/>
      <c r="M22" s="23"/>
      <c r="N22" s="23"/>
      <c r="O22" s="23"/>
      <c r="P22" s="23"/>
    </row>
    <row r="23" spans="1:16" ht="16.5" customHeight="1">
      <c r="A23" s="831" t="s">
        <v>56</v>
      </c>
      <c r="B23" s="832"/>
      <c r="C23" s="832"/>
      <c r="D23" s="832"/>
      <c r="E23" s="832"/>
      <c r="F23" s="833"/>
      <c r="G23" s="801">
        <v>1</v>
      </c>
      <c r="H23" s="802"/>
      <c r="I23" s="802"/>
      <c r="J23" s="803"/>
      <c r="K23" s="812" t="str">
        <f>IF(NOT(ISNUMBER(C6)),"",IF(C6&gt;10,"6",IF(C6&gt;3,"5.5",IF(C6&gt;-3,"5",IF(C6&gt;-24,5-(0.5*INT(C6/-3)),"1")))))</f>
        <v/>
      </c>
      <c r="L23" s="813"/>
      <c r="M23" s="23"/>
      <c r="N23" s="23"/>
      <c r="O23" s="23"/>
      <c r="P23" s="23"/>
    </row>
    <row r="24" spans="1:16" ht="16.5" customHeight="1">
      <c r="A24" s="834" t="s">
        <v>94</v>
      </c>
      <c r="B24" s="835"/>
      <c r="C24" s="835"/>
      <c r="D24" s="835"/>
      <c r="E24" s="835"/>
      <c r="F24" s="836"/>
      <c r="G24" s="804">
        <v>2</v>
      </c>
      <c r="H24" s="805"/>
      <c r="I24" s="805"/>
      <c r="J24" s="806"/>
      <c r="K24" s="812" t="str">
        <f>IF(NOT(ISNUMBER(H6)),"",IF(H6&gt;10,"6",IF(H6&gt;3,"5.5",IF(H6&gt;-3,"5",IF(H6&gt;-24,5-(0.5*INT(H6/-3)),"1")))))</f>
        <v/>
      </c>
      <c r="L24" s="813"/>
      <c r="M24" s="23"/>
      <c r="N24" s="23"/>
      <c r="O24" s="23"/>
      <c r="P24" s="23"/>
    </row>
    <row r="25" spans="1:16" ht="16.5" customHeight="1">
      <c r="A25" s="263"/>
      <c r="B25" s="264"/>
      <c r="C25" s="264"/>
      <c r="D25" s="264"/>
      <c r="E25" s="264"/>
      <c r="F25" s="265"/>
      <c r="G25" s="807" t="s">
        <v>120</v>
      </c>
      <c r="H25" s="808"/>
      <c r="I25" s="808"/>
      <c r="J25" s="809"/>
      <c r="K25" s="812" t="str">
        <f>IF(ISBLANK(K24),"",K24)</f>
        <v/>
      </c>
      <c r="L25" s="813"/>
      <c r="M25" s="23"/>
      <c r="N25" s="23"/>
      <c r="O25" s="23"/>
      <c r="P25" s="23"/>
    </row>
    <row r="26" spans="1:16" ht="16.5" customHeight="1">
      <c r="A26" s="831" t="s">
        <v>118</v>
      </c>
      <c r="B26" s="832"/>
      <c r="C26" s="832"/>
      <c r="D26" s="832"/>
      <c r="E26" s="832"/>
      <c r="F26" s="833"/>
      <c r="G26" s="801">
        <v>1</v>
      </c>
      <c r="H26" s="802"/>
      <c r="I26" s="802"/>
      <c r="J26" s="803"/>
      <c r="K26" s="797" t="str">
        <f>IF(NOT(ISNUMBER(M6)),"",IF(M6&gt;10,"6",IF(M6&gt;3,"5.5",IF(M6&gt;-3,"5",IF(M6&gt;-24,5-(0.5*INT(M6/-3)),"1")))))</f>
        <v/>
      </c>
      <c r="L26" s="798"/>
      <c r="M26" s="23"/>
      <c r="N26" s="23"/>
      <c r="O26" s="23"/>
      <c r="P26" s="23"/>
    </row>
    <row r="27" spans="1:16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799" t="str">
        <f>IF(OR(ISBLANK(Bewertung_S2!J48),ISBLANK(Bewertung_S3!O28),Bewertung_S3!K42=""),"",K23+K24+K25+K26)</f>
        <v/>
      </c>
      <c r="L28" s="800"/>
      <c r="M28" s="53" t="s">
        <v>121</v>
      </c>
      <c r="N28" s="266">
        <v>4</v>
      </c>
      <c r="O28" s="54" t="s">
        <v>122</v>
      </c>
      <c r="P28" s="267" t="str">
        <f>IF(ISNUMBER(K28),K28/N28,"")</f>
        <v/>
      </c>
    </row>
    <row r="29" spans="1:16" ht="11.25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6.5" customHeight="1" thickTop="1" thickBot="1">
      <c r="A30" s="23"/>
      <c r="B30" s="23"/>
      <c r="C30" s="23"/>
      <c r="D30" s="825" t="s">
        <v>210</v>
      </c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6"/>
      <c r="P30" s="268" t="str">
        <f>P28</f>
        <v/>
      </c>
    </row>
    <row r="31" spans="1:16" ht="27" customHeight="1" thickTop="1">
      <c r="A31" s="830" t="s">
        <v>46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</row>
    <row r="32" spans="1:16" ht="18.75" customHeight="1">
      <c r="A32" s="837" t="s">
        <v>123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</row>
    <row r="33" spans="1:16" ht="14.25" customHeight="1">
      <c r="A33" s="824"/>
      <c r="B33" s="824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</row>
    <row r="34" spans="1:16" ht="14.25" customHeight="1">
      <c r="A34" s="824"/>
      <c r="B34" s="824"/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</row>
    <row r="35" spans="1:16" ht="14.25" customHeight="1">
      <c r="A35" s="824"/>
      <c r="B35" s="824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</row>
    <row r="36" spans="1:16" ht="14.25" customHeight="1">
      <c r="A36" s="824"/>
      <c r="B36" s="824"/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</row>
    <row r="37" spans="1:16" ht="18.75" customHeight="1">
      <c r="A37" s="838" t="s">
        <v>113</v>
      </c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8"/>
      <c r="P37" s="838"/>
    </row>
    <row r="38" spans="1:16" ht="14.25" customHeight="1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</row>
    <row r="39" spans="1:16" ht="14.25" customHeight="1">
      <c r="A39" s="824"/>
      <c r="B39" s="824"/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</row>
    <row r="40" spans="1:16" ht="14.25" customHeight="1">
      <c r="A40" s="824"/>
      <c r="B40" s="824"/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</row>
    <row r="41" spans="1:16" ht="14.25" customHeight="1">
      <c r="A41" s="824"/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</row>
    <row r="42" spans="1:16" ht="18.75" customHeight="1">
      <c r="A42" s="838" t="s">
        <v>114</v>
      </c>
      <c r="B42" s="838"/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</row>
    <row r="43" spans="1:16" ht="14.25" customHeight="1">
      <c r="A43" s="824"/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</row>
    <row r="44" spans="1:16" ht="14.25" customHeight="1">
      <c r="A44" s="827"/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</row>
    <row r="45" spans="1:16" ht="14.25" customHeight="1">
      <c r="A45" s="824"/>
      <c r="B45" s="824"/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</row>
    <row r="46" spans="1:16" ht="24" customHeight="1">
      <c r="A46" s="839" t="s">
        <v>22</v>
      </c>
      <c r="B46" s="839"/>
      <c r="C46" s="839"/>
      <c r="D46" s="839"/>
      <c r="E46" s="839"/>
      <c r="F46" s="839"/>
      <c r="G46" s="839"/>
      <c r="H46" s="839"/>
      <c r="I46" s="796" t="s">
        <v>124</v>
      </c>
      <c r="J46" s="796"/>
      <c r="K46" s="796"/>
      <c r="L46" s="796"/>
      <c r="M46" s="796"/>
      <c r="N46" s="796"/>
      <c r="O46" s="796"/>
      <c r="P46" s="796"/>
    </row>
    <row r="47" spans="1:16" ht="17.25" customHeight="1">
      <c r="A47" s="829" t="s">
        <v>26</v>
      </c>
      <c r="B47" s="829"/>
      <c r="C47" s="824"/>
      <c r="D47" s="824"/>
      <c r="E47" s="824"/>
      <c r="F47" s="824"/>
      <c r="G47" s="824"/>
      <c r="H47" s="318"/>
      <c r="I47" s="829" t="s">
        <v>26</v>
      </c>
      <c r="J47" s="829"/>
      <c r="K47" s="829"/>
      <c r="L47" s="828"/>
      <c r="M47" s="824"/>
      <c r="N47" s="824"/>
      <c r="O47" s="824"/>
      <c r="P47" s="824"/>
    </row>
    <row r="48" spans="1:16" ht="20.25" customHeight="1">
      <c r="A48" s="829" t="s">
        <v>27</v>
      </c>
      <c r="B48" s="829"/>
      <c r="C48" s="827"/>
      <c r="D48" s="827"/>
      <c r="E48" s="827"/>
      <c r="F48" s="827"/>
      <c r="G48" s="827"/>
      <c r="H48" s="320"/>
      <c r="I48" s="829" t="s">
        <v>27</v>
      </c>
      <c r="J48" s="829"/>
      <c r="K48" s="829"/>
      <c r="L48" s="827"/>
      <c r="M48" s="827"/>
      <c r="N48" s="827"/>
      <c r="O48" s="827"/>
      <c r="P48" s="827"/>
    </row>
    <row r="49" spans="1:16" ht="23.25" customHeight="1">
      <c r="A49" s="642" t="s">
        <v>299</v>
      </c>
      <c r="B49" s="642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</row>
    <row r="50" spans="1:16" ht="16.5" customHeight="1">
      <c r="A50" s="554" t="s">
        <v>349</v>
      </c>
      <c r="B50" s="55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600" t="str">
        <f>CONCATENATE(LEFT(Aufgabenstellung_S1!N8,1),LEFT(Aufgabenstellung_S1!D8,2)," / ",Aufgabenstellung_S1!O2," / Seite 4 von 4")</f>
        <v xml:space="preserve"> /  / Seite 4 von 4</v>
      </c>
      <c r="N50" s="600"/>
      <c r="O50" s="600"/>
      <c r="P50" s="600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sheetProtection sheet="1" objects="1" scenarios="1"/>
  <mergeCells count="52">
    <mergeCell ref="A2:P2"/>
    <mergeCell ref="A20:P20"/>
    <mergeCell ref="A49:P49"/>
    <mergeCell ref="A23:F23"/>
    <mergeCell ref="A24:F24"/>
    <mergeCell ref="A26:F26"/>
    <mergeCell ref="A31:P31"/>
    <mergeCell ref="A32:P32"/>
    <mergeCell ref="A37:P37"/>
    <mergeCell ref="A42:P42"/>
    <mergeCell ref="A46:H46"/>
    <mergeCell ref="A44:P44"/>
    <mergeCell ref="A45:P45"/>
    <mergeCell ref="I47:K47"/>
    <mergeCell ref="I48:K48"/>
    <mergeCell ref="A48:B48"/>
    <mergeCell ref="L48:P48"/>
    <mergeCell ref="L47:P47"/>
    <mergeCell ref="A47:B47"/>
    <mergeCell ref="A39:P39"/>
    <mergeCell ref="A40:P40"/>
    <mergeCell ref="A41:P41"/>
    <mergeCell ref="A43:P43"/>
    <mergeCell ref="C47:G47"/>
    <mergeCell ref="C48:G48"/>
    <mergeCell ref="A33:P33"/>
    <mergeCell ref="D30:O30"/>
    <mergeCell ref="A34:P34"/>
    <mergeCell ref="A35:P35"/>
    <mergeCell ref="A36:P36"/>
    <mergeCell ref="F4:I4"/>
    <mergeCell ref="K4:N4"/>
    <mergeCell ref="A8:C8"/>
    <mergeCell ref="A6:B6"/>
    <mergeCell ref="F8:H8"/>
    <mergeCell ref="K8:M8"/>
    <mergeCell ref="A50:B50"/>
    <mergeCell ref="M50:P50"/>
    <mergeCell ref="A1:P1"/>
    <mergeCell ref="I46:P46"/>
    <mergeCell ref="K26:L26"/>
    <mergeCell ref="K28:L28"/>
    <mergeCell ref="G22:J22"/>
    <mergeCell ref="G23:J23"/>
    <mergeCell ref="G24:J24"/>
    <mergeCell ref="G25:J25"/>
    <mergeCell ref="K22:L22"/>
    <mergeCell ref="K23:L23"/>
    <mergeCell ref="K24:L24"/>
    <mergeCell ref="K25:L25"/>
    <mergeCell ref="G26:J26"/>
    <mergeCell ref="A4:D4"/>
  </mergeCells>
  <pageMargins left="0.78740157480314965" right="0.35433070866141736" top="0.51181102362204722" bottom="0.39370078740157483" header="0.19685039370078741" footer="0.19685039370078741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showRowColHeaders="0" tabSelected="1" workbookViewId="0"/>
  </sheetViews>
  <sheetFormatPr baseColWidth="10" defaultRowHeight="12.75"/>
  <cols>
    <col min="8" max="8" width="11.42578125" customWidth="1"/>
  </cols>
  <sheetData>
    <row r="1" spans="1:1" ht="15.75">
      <c r="A1" s="330" t="s">
        <v>347</v>
      </c>
    </row>
    <row r="4" spans="1:1" ht="15">
      <c r="A4" s="329" t="s">
        <v>319</v>
      </c>
    </row>
    <row r="5" spans="1:1" ht="7.5" customHeight="1"/>
    <row r="6" spans="1:1">
      <c r="A6" t="s">
        <v>320</v>
      </c>
    </row>
    <row r="7" spans="1:1">
      <c r="A7" t="s">
        <v>321</v>
      </c>
    </row>
    <row r="8" spans="1:1">
      <c r="A8" t="s">
        <v>322</v>
      </c>
    </row>
    <row r="9" spans="1:1" ht="7.5" customHeight="1"/>
    <row r="10" spans="1:1">
      <c r="A10" t="s">
        <v>336</v>
      </c>
    </row>
    <row r="11" spans="1:1">
      <c r="A11" t="s">
        <v>337</v>
      </c>
    </row>
    <row r="12" spans="1:1">
      <c r="A12" t="s">
        <v>338</v>
      </c>
    </row>
    <row r="13" spans="1:1" ht="7.5" customHeight="1"/>
    <row r="14" spans="1:1">
      <c r="A14" t="s">
        <v>339</v>
      </c>
    </row>
    <row r="15" spans="1:1">
      <c r="A15" t="s">
        <v>340</v>
      </c>
    </row>
    <row r="16" spans="1:1">
      <c r="A16" t="s">
        <v>341</v>
      </c>
    </row>
    <row r="17" spans="1:4">
      <c r="A17" t="s">
        <v>342</v>
      </c>
    </row>
    <row r="21" spans="1:4" ht="15">
      <c r="A21" s="329" t="s">
        <v>323</v>
      </c>
    </row>
    <row r="22" spans="1:4" ht="7.5" customHeight="1"/>
    <row r="23" spans="1:4">
      <c r="A23" t="s">
        <v>331</v>
      </c>
    </row>
    <row r="24" spans="1:4">
      <c r="A24" s="325" t="s">
        <v>324</v>
      </c>
    </row>
    <row r="26" spans="1:4">
      <c r="A26" s="324"/>
      <c r="B26" s="326" t="s">
        <v>325</v>
      </c>
      <c r="C26" s="326" t="s">
        <v>326</v>
      </c>
      <c r="D26" s="324"/>
    </row>
    <row r="27" spans="1:4">
      <c r="A27" s="324"/>
      <c r="B27" s="327">
        <v>1.3</v>
      </c>
      <c r="C27" s="327">
        <v>0.5</v>
      </c>
      <c r="D27" s="324"/>
    </row>
    <row r="28" spans="1:4">
      <c r="A28" s="324"/>
      <c r="B28" s="324"/>
      <c r="C28" s="324"/>
      <c r="D28" s="324"/>
    </row>
    <row r="29" spans="1:4">
      <c r="A29" s="326" t="s">
        <v>327</v>
      </c>
      <c r="B29" s="324"/>
      <c r="C29" s="324"/>
      <c r="D29" s="326" t="s">
        <v>328</v>
      </c>
    </row>
    <row r="30" spans="1:4">
      <c r="A30" s="327">
        <v>2</v>
      </c>
      <c r="B30" s="324"/>
      <c r="C30" s="324"/>
      <c r="D30" s="327">
        <v>0.9</v>
      </c>
    </row>
    <row r="31" spans="1:4">
      <c r="A31" s="324"/>
      <c r="B31" s="324"/>
      <c r="C31" s="324"/>
      <c r="D31" s="324"/>
    </row>
    <row r="32" spans="1:4">
      <c r="A32" s="324"/>
      <c r="B32" s="326" t="s">
        <v>329</v>
      </c>
      <c r="C32" s="326" t="s">
        <v>330</v>
      </c>
      <c r="D32" s="324"/>
    </row>
    <row r="33" spans="1:4">
      <c r="A33" s="324"/>
      <c r="B33" s="327">
        <v>1</v>
      </c>
      <c r="C33" s="327">
        <v>0.5</v>
      </c>
      <c r="D33" s="324"/>
    </row>
    <row r="37" spans="1:4" ht="15">
      <c r="A37" s="329" t="s">
        <v>332</v>
      </c>
    </row>
    <row r="38" spans="1:4" ht="7.5" customHeight="1"/>
    <row r="39" spans="1:4">
      <c r="A39" t="s">
        <v>333</v>
      </c>
    </row>
    <row r="40" spans="1:4">
      <c r="A40" t="s">
        <v>334</v>
      </c>
    </row>
    <row r="41" spans="1:4">
      <c r="A41" t="s">
        <v>344</v>
      </c>
    </row>
    <row r="42" spans="1:4">
      <c r="A42" t="s">
        <v>345</v>
      </c>
    </row>
    <row r="46" spans="1:4" ht="15">
      <c r="A46" s="329" t="s">
        <v>343</v>
      </c>
    </row>
    <row r="47" spans="1:4" ht="7.5" customHeight="1"/>
    <row r="48" spans="1:4">
      <c r="A48" t="s">
        <v>346</v>
      </c>
    </row>
    <row r="49" spans="1:1">
      <c r="A49" s="328" t="s">
        <v>335</v>
      </c>
    </row>
  </sheetData>
  <sheetProtection sheet="1" objects="1" scenarios="1"/>
  <hyperlinks>
    <hyperlink ref="A49" r:id="rId1"/>
  </hyperlinks>
  <pageMargins left="0.78740157480314965" right="0.35433070866141736" top="0.51181102362204722" bottom="0.39370078740157483" header="0.19685039370078741" footer="0.19685039370078741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showRowColHeaders="0" zoomScaleNormal="100" workbookViewId="0">
      <selection activeCell="A2" sqref="A2:F2"/>
    </sheetView>
  </sheetViews>
  <sheetFormatPr baseColWidth="10" defaultRowHeight="12.75"/>
  <cols>
    <col min="1" max="1" width="3.140625" customWidth="1"/>
    <col min="2" max="2" width="20.85546875" customWidth="1"/>
    <col min="3" max="3" width="3.140625" customWidth="1"/>
    <col min="4" max="4" width="15.85546875" customWidth="1"/>
    <col min="5" max="5" width="3.140625" customWidth="1"/>
    <col min="6" max="6" width="46" customWidth="1"/>
    <col min="9" max="9" width="11" customWidth="1"/>
    <col min="10" max="10" width="11.28515625" customWidth="1"/>
  </cols>
  <sheetData>
    <row r="1" spans="1:12" ht="18">
      <c r="A1" s="490" t="s">
        <v>32</v>
      </c>
      <c r="B1" s="490"/>
      <c r="C1" s="490"/>
      <c r="D1" s="490"/>
      <c r="E1" s="490"/>
      <c r="F1" s="490"/>
    </row>
    <row r="2" spans="1:12" ht="21" customHeight="1">
      <c r="A2" s="491"/>
      <c r="B2" s="450"/>
      <c r="C2" s="450"/>
      <c r="D2" s="450"/>
      <c r="E2" s="450"/>
      <c r="F2" s="450"/>
    </row>
    <row r="3" spans="1:12" ht="27" customHeight="1">
      <c r="A3" s="492" t="s">
        <v>33</v>
      </c>
      <c r="B3" s="492"/>
      <c r="C3" s="492"/>
      <c r="D3" s="492"/>
      <c r="E3" s="492"/>
      <c r="F3" s="492"/>
      <c r="G3" s="1"/>
      <c r="H3" s="1"/>
      <c r="I3" s="1"/>
      <c r="J3" s="1"/>
      <c r="K3" s="1"/>
      <c r="L3" s="1"/>
    </row>
    <row r="4" spans="1:12" ht="14.25">
      <c r="A4" s="454" t="s">
        <v>230</v>
      </c>
      <c r="B4" s="454"/>
      <c r="C4" s="454"/>
      <c r="D4" s="454"/>
      <c r="E4" s="454"/>
      <c r="F4" s="454"/>
      <c r="G4" s="1"/>
      <c r="H4" s="1"/>
      <c r="I4" s="1"/>
      <c r="J4" s="1"/>
      <c r="K4" s="1"/>
      <c r="L4" s="1"/>
    </row>
    <row r="5" spans="1:12" ht="14.25">
      <c r="A5" s="454" t="s">
        <v>231</v>
      </c>
      <c r="B5" s="454"/>
      <c r="C5" s="454"/>
      <c r="D5" s="454"/>
      <c r="E5" s="454"/>
      <c r="F5" s="454"/>
      <c r="G5" s="1"/>
      <c r="H5" s="1"/>
      <c r="I5" s="1"/>
      <c r="J5" s="1"/>
      <c r="K5" s="1"/>
      <c r="L5" s="1"/>
    </row>
    <row r="6" spans="1:12" ht="16.5" customHeight="1">
      <c r="A6" s="450"/>
      <c r="B6" s="450"/>
      <c r="C6" s="450"/>
      <c r="D6" s="450"/>
      <c r="E6" s="450"/>
      <c r="F6" s="450"/>
      <c r="G6" s="1"/>
      <c r="H6" s="1"/>
      <c r="I6" s="1"/>
      <c r="J6" s="1"/>
      <c r="K6" s="1"/>
      <c r="L6" s="1"/>
    </row>
    <row r="7" spans="1:12" ht="14.25" customHeight="1">
      <c r="A7" s="450"/>
      <c r="B7" s="450"/>
      <c r="C7" s="450"/>
      <c r="D7" s="450"/>
      <c r="E7" s="450"/>
      <c r="F7" s="450"/>
      <c r="G7" s="1"/>
      <c r="H7" s="1"/>
      <c r="I7" s="1"/>
      <c r="J7" s="1"/>
      <c r="K7" s="1"/>
      <c r="L7" s="1"/>
    </row>
    <row r="8" spans="1:12" ht="15" customHeight="1">
      <c r="A8" s="450"/>
      <c r="B8" s="450"/>
      <c r="C8" s="450"/>
      <c r="D8" s="450"/>
      <c r="E8" s="450"/>
      <c r="F8" s="450"/>
      <c r="G8" s="1"/>
      <c r="H8" s="1"/>
      <c r="I8" s="1"/>
      <c r="J8" s="1"/>
      <c r="K8" s="1"/>
      <c r="L8" s="1"/>
    </row>
    <row r="9" spans="1:12" ht="15" customHeight="1">
      <c r="A9" s="450"/>
      <c r="B9" s="450"/>
      <c r="C9" s="450"/>
      <c r="D9" s="450"/>
      <c r="E9" s="450"/>
      <c r="F9" s="450"/>
      <c r="G9" s="1"/>
      <c r="H9" s="1"/>
      <c r="I9" s="1"/>
      <c r="J9" s="1"/>
      <c r="K9" s="1"/>
      <c r="L9" s="1"/>
    </row>
    <row r="10" spans="1:12" ht="15" customHeight="1">
      <c r="A10" s="460"/>
      <c r="B10" s="460"/>
      <c r="C10" s="460"/>
      <c r="D10" s="460"/>
      <c r="E10" s="460"/>
      <c r="F10" s="460"/>
      <c r="G10" s="1"/>
      <c r="H10" s="1"/>
      <c r="I10" s="1"/>
      <c r="J10" s="1"/>
      <c r="K10" s="1"/>
      <c r="L10" s="1"/>
    </row>
    <row r="11" spans="1:12" ht="15" customHeight="1">
      <c r="A11" s="450"/>
      <c r="B11" s="450"/>
      <c r="C11" s="450"/>
      <c r="D11" s="450"/>
      <c r="E11" s="450"/>
      <c r="F11" s="450"/>
      <c r="G11" s="1"/>
      <c r="H11" s="1"/>
      <c r="I11" s="1"/>
      <c r="J11" s="1"/>
      <c r="K11" s="1"/>
      <c r="L11" s="1"/>
    </row>
    <row r="12" spans="1:12" ht="15" customHeight="1">
      <c r="A12" s="450"/>
      <c r="B12" s="450"/>
      <c r="C12" s="450"/>
      <c r="D12" s="450"/>
      <c r="E12" s="450"/>
      <c r="F12" s="450"/>
      <c r="G12" s="1"/>
      <c r="H12" s="1"/>
      <c r="I12" s="1"/>
      <c r="J12" s="1"/>
      <c r="K12" s="1"/>
      <c r="L12" s="1"/>
    </row>
    <row r="13" spans="1:12" ht="15" customHeight="1">
      <c r="A13" s="450"/>
      <c r="B13" s="450"/>
      <c r="C13" s="450"/>
      <c r="D13" s="450"/>
      <c r="E13" s="450"/>
      <c r="F13" s="450"/>
      <c r="G13" s="1"/>
      <c r="H13" s="1"/>
      <c r="I13" s="1"/>
      <c r="J13" s="1"/>
      <c r="K13" s="1"/>
      <c r="L13" s="1"/>
    </row>
    <row r="14" spans="1:12" ht="15" customHeight="1">
      <c r="A14" s="450"/>
      <c r="B14" s="450"/>
      <c r="C14" s="450"/>
      <c r="D14" s="450"/>
      <c r="E14" s="450"/>
      <c r="F14" s="450"/>
      <c r="G14" s="1"/>
      <c r="H14" s="1"/>
      <c r="I14" s="1"/>
      <c r="J14" s="1"/>
      <c r="K14" s="1"/>
      <c r="L14" s="1"/>
    </row>
    <row r="15" spans="1:12" ht="15" customHeight="1">
      <c r="A15" s="450"/>
      <c r="B15" s="450"/>
      <c r="C15" s="450"/>
      <c r="D15" s="450"/>
      <c r="E15" s="450"/>
      <c r="F15" s="450"/>
      <c r="G15" s="1"/>
      <c r="H15" s="1"/>
      <c r="I15" s="1"/>
      <c r="J15" s="1"/>
      <c r="K15" s="1"/>
      <c r="L15" s="1"/>
    </row>
    <row r="16" spans="1:12" ht="15" customHeight="1">
      <c r="A16" s="450"/>
      <c r="B16" s="450"/>
      <c r="C16" s="450"/>
      <c r="D16" s="450"/>
      <c r="E16" s="450"/>
      <c r="F16" s="450"/>
      <c r="G16" s="1"/>
      <c r="H16" s="1"/>
      <c r="I16" s="1"/>
      <c r="J16" s="1"/>
      <c r="K16" s="1"/>
      <c r="L16" s="1"/>
    </row>
    <row r="17" spans="1:12" ht="15" customHeight="1">
      <c r="A17" s="450"/>
      <c r="B17" s="450"/>
      <c r="C17" s="450"/>
      <c r="D17" s="450"/>
      <c r="E17" s="450"/>
      <c r="F17" s="450"/>
      <c r="G17" s="1"/>
      <c r="H17" s="1"/>
      <c r="I17" s="1"/>
      <c r="J17" s="1"/>
      <c r="K17" s="1"/>
      <c r="L17" s="1"/>
    </row>
    <row r="18" spans="1:12" ht="15" customHeight="1">
      <c r="A18" s="450"/>
      <c r="B18" s="450"/>
      <c r="C18" s="450"/>
      <c r="D18" s="450"/>
      <c r="E18" s="450"/>
      <c r="F18" s="450"/>
      <c r="G18" s="1"/>
      <c r="H18" s="1"/>
      <c r="I18" s="1"/>
      <c r="J18" s="1"/>
      <c r="K18" s="1"/>
      <c r="L18" s="1"/>
    </row>
    <row r="19" spans="1:12" ht="15" customHeight="1">
      <c r="A19" s="450"/>
      <c r="B19" s="450"/>
      <c r="C19" s="450"/>
      <c r="D19" s="450"/>
      <c r="E19" s="450"/>
      <c r="F19" s="450"/>
      <c r="G19" s="1"/>
      <c r="H19" s="1"/>
      <c r="I19" s="1"/>
      <c r="J19" s="1"/>
      <c r="K19" s="1"/>
      <c r="L19" s="1"/>
    </row>
    <row r="20" spans="1:12" ht="15" customHeight="1">
      <c r="A20" s="450"/>
      <c r="B20" s="450"/>
      <c r="C20" s="450"/>
      <c r="D20" s="450"/>
      <c r="E20" s="450"/>
      <c r="F20" s="450"/>
      <c r="G20" s="1"/>
      <c r="H20" s="1"/>
      <c r="I20" s="1"/>
      <c r="J20" s="1"/>
      <c r="K20" s="1"/>
      <c r="L20" s="1"/>
    </row>
    <row r="21" spans="1:12" ht="15" customHeight="1">
      <c r="A21" s="450"/>
      <c r="B21" s="450"/>
      <c r="C21" s="450"/>
      <c r="D21" s="450"/>
      <c r="E21" s="450"/>
      <c r="F21" s="450"/>
      <c r="G21" s="1"/>
      <c r="H21" s="1"/>
      <c r="I21" s="1"/>
      <c r="J21" s="1"/>
      <c r="K21" s="1"/>
      <c r="L21" s="1"/>
    </row>
    <row r="22" spans="1:12" ht="15" customHeight="1">
      <c r="A22" s="450"/>
      <c r="B22" s="450"/>
      <c r="C22" s="450"/>
      <c r="D22" s="450"/>
      <c r="E22" s="450"/>
      <c r="F22" s="450"/>
      <c r="G22" s="1"/>
      <c r="H22" s="1"/>
      <c r="I22" s="1"/>
      <c r="J22" s="1"/>
      <c r="K22" s="1"/>
      <c r="L22" s="1"/>
    </row>
    <row r="23" spans="1:12" ht="15" customHeight="1">
      <c r="A23" s="450"/>
      <c r="B23" s="450"/>
      <c r="C23" s="450"/>
      <c r="D23" s="450"/>
      <c r="E23" s="450"/>
      <c r="F23" s="450"/>
      <c r="G23" s="1"/>
      <c r="H23" s="1"/>
      <c r="I23" s="1"/>
      <c r="J23" s="1"/>
      <c r="K23" s="1"/>
      <c r="L23" s="1"/>
    </row>
    <row r="24" spans="1:12" ht="15" customHeight="1">
      <c r="A24" s="450"/>
      <c r="B24" s="450"/>
      <c r="C24" s="450"/>
      <c r="D24" s="450"/>
      <c r="E24" s="450"/>
      <c r="F24" s="450"/>
      <c r="G24" s="1"/>
      <c r="H24" s="1"/>
      <c r="I24" s="1"/>
      <c r="J24" s="1"/>
      <c r="K24" s="1"/>
      <c r="L24" s="1"/>
    </row>
    <row r="25" spans="1:12" ht="15" customHeight="1">
      <c r="A25" s="450"/>
      <c r="B25" s="450"/>
      <c r="C25" s="450"/>
      <c r="D25" s="450"/>
      <c r="E25" s="450"/>
      <c r="F25" s="450"/>
      <c r="G25" s="1"/>
      <c r="H25" s="1"/>
      <c r="I25" s="1"/>
      <c r="J25" s="1"/>
      <c r="K25" s="1"/>
      <c r="L25" s="1"/>
    </row>
    <row r="26" spans="1:12" ht="15" customHeight="1">
      <c r="A26" s="450"/>
      <c r="B26" s="450"/>
      <c r="C26" s="450"/>
      <c r="D26" s="450"/>
      <c r="E26" s="450"/>
      <c r="F26" s="450"/>
      <c r="G26" s="1"/>
      <c r="H26" s="1"/>
      <c r="I26" s="1"/>
      <c r="J26" s="1"/>
      <c r="K26" s="1"/>
      <c r="L26" s="1"/>
    </row>
    <row r="27" spans="1:12" ht="15" customHeight="1">
      <c r="A27" s="450"/>
      <c r="B27" s="450"/>
      <c r="C27" s="450"/>
      <c r="D27" s="450"/>
      <c r="E27" s="450"/>
      <c r="F27" s="450"/>
      <c r="G27" s="1"/>
      <c r="H27" s="1"/>
      <c r="I27" s="1"/>
      <c r="J27" s="1"/>
      <c r="K27" s="1"/>
      <c r="L27" s="1"/>
    </row>
    <row r="28" spans="1:12" ht="15" customHeight="1">
      <c r="A28" s="450"/>
      <c r="B28" s="450"/>
      <c r="C28" s="450"/>
      <c r="D28" s="450"/>
      <c r="E28" s="450"/>
      <c r="F28" s="450"/>
      <c r="G28" s="1"/>
      <c r="H28" s="1"/>
      <c r="I28" s="1"/>
      <c r="J28" s="1"/>
      <c r="K28" s="1"/>
      <c r="L28" s="1"/>
    </row>
    <row r="29" spans="1:12" ht="15" customHeight="1">
      <c r="A29" s="450"/>
      <c r="B29" s="450"/>
      <c r="C29" s="450"/>
      <c r="D29" s="450"/>
      <c r="E29" s="450"/>
      <c r="F29" s="450"/>
      <c r="G29" s="1"/>
      <c r="H29" s="1"/>
      <c r="I29" s="1"/>
      <c r="J29" s="1"/>
      <c r="K29" s="1"/>
      <c r="L29" s="1"/>
    </row>
    <row r="30" spans="1:12" ht="25.5" customHeight="1">
      <c r="A30" s="461" t="s">
        <v>157</v>
      </c>
      <c r="B30" s="461"/>
      <c r="C30" s="461"/>
      <c r="D30" s="461"/>
      <c r="E30" s="461"/>
      <c r="F30" s="461"/>
      <c r="G30" s="1"/>
      <c r="H30" s="1"/>
      <c r="I30" s="1"/>
      <c r="J30" s="1"/>
      <c r="K30" s="1"/>
      <c r="L30" s="1"/>
    </row>
    <row r="31" spans="1:12" ht="16.5" customHeight="1">
      <c r="A31" s="450"/>
      <c r="B31" s="450"/>
      <c r="C31" s="450"/>
      <c r="D31" s="450"/>
      <c r="E31" s="450"/>
      <c r="F31" s="450"/>
      <c r="G31" s="1"/>
      <c r="H31" s="1"/>
      <c r="I31" s="1"/>
      <c r="J31" s="1"/>
      <c r="K31" s="1"/>
      <c r="L31" s="1"/>
    </row>
    <row r="32" spans="1:12" ht="15" customHeight="1">
      <c r="A32" s="450"/>
      <c r="B32" s="450"/>
      <c r="C32" s="450"/>
      <c r="D32" s="450"/>
      <c r="E32" s="450"/>
      <c r="F32" s="450"/>
      <c r="G32" s="1"/>
      <c r="H32" s="1"/>
      <c r="I32" s="1"/>
      <c r="J32" s="1"/>
      <c r="K32" s="1"/>
      <c r="L32" s="1"/>
    </row>
    <row r="33" spans="1:12" ht="15" customHeight="1">
      <c r="A33" s="450"/>
      <c r="B33" s="450"/>
      <c r="C33" s="450"/>
      <c r="D33" s="450"/>
      <c r="E33" s="450"/>
      <c r="F33" s="450"/>
      <c r="G33" s="1"/>
      <c r="H33" s="1"/>
      <c r="I33" s="1"/>
      <c r="J33" s="1"/>
      <c r="K33" s="1"/>
      <c r="L33" s="1"/>
    </row>
    <row r="34" spans="1:12" ht="15" customHeight="1">
      <c r="A34" s="450"/>
      <c r="B34" s="450"/>
      <c r="C34" s="450"/>
      <c r="D34" s="450"/>
      <c r="E34" s="450"/>
      <c r="F34" s="450"/>
      <c r="G34" s="1"/>
      <c r="H34" s="1"/>
      <c r="I34" s="1"/>
      <c r="J34" s="1"/>
      <c r="K34" s="1"/>
      <c r="L34" s="1"/>
    </row>
    <row r="35" spans="1:12" ht="15" customHeight="1">
      <c r="A35" s="450"/>
      <c r="B35" s="450"/>
      <c r="C35" s="450"/>
      <c r="D35" s="450"/>
      <c r="E35" s="450"/>
      <c r="F35" s="450"/>
      <c r="G35" s="1"/>
      <c r="H35" s="1"/>
      <c r="I35" s="1"/>
      <c r="J35" s="1"/>
      <c r="K35" s="1"/>
      <c r="L35" s="1"/>
    </row>
    <row r="36" spans="1:12" ht="27" customHeight="1">
      <c r="A36" s="461" t="s">
        <v>289</v>
      </c>
      <c r="B36" s="461"/>
      <c r="C36" s="461"/>
      <c r="D36" s="461"/>
      <c r="E36" s="461"/>
      <c r="F36" s="461"/>
      <c r="G36" s="1"/>
      <c r="H36" s="1"/>
      <c r="I36" s="1"/>
      <c r="J36" s="1"/>
      <c r="K36" s="1"/>
      <c r="L36" s="1"/>
    </row>
    <row r="37" spans="1:12" ht="3.75" customHeight="1">
      <c r="A37" s="131"/>
      <c r="B37" s="131"/>
      <c r="C37" s="131"/>
      <c r="D37" s="131"/>
      <c r="E37" s="131"/>
      <c r="F37" s="131"/>
      <c r="G37" s="1"/>
      <c r="H37" s="1"/>
      <c r="I37" s="1"/>
      <c r="J37" s="1"/>
      <c r="K37" s="1"/>
      <c r="L37" s="1"/>
    </row>
    <row r="38" spans="1:12" ht="14.25">
      <c r="A38" s="454" t="s">
        <v>290</v>
      </c>
      <c r="B38" s="485"/>
      <c r="C38" s="275"/>
      <c r="D38" s="131" t="s">
        <v>206</v>
      </c>
      <c r="E38" s="275"/>
      <c r="F38" s="131" t="s">
        <v>208</v>
      </c>
      <c r="G38" s="1"/>
      <c r="H38" s="1"/>
      <c r="I38" s="1"/>
      <c r="J38" s="1"/>
      <c r="K38" s="1"/>
      <c r="L38" s="1"/>
    </row>
    <row r="39" spans="1:12" ht="3.75" customHeight="1">
      <c r="A39" s="131"/>
      <c r="B39" s="131"/>
      <c r="C39" s="131"/>
      <c r="D39" s="131"/>
      <c r="E39" s="131"/>
      <c r="F39" s="131"/>
      <c r="G39" s="1"/>
      <c r="H39" s="1"/>
      <c r="I39" s="1"/>
      <c r="J39" s="1"/>
      <c r="K39" s="1"/>
      <c r="L39" s="1"/>
    </row>
    <row r="40" spans="1:12" ht="14.25">
      <c r="A40" s="454" t="s">
        <v>305</v>
      </c>
      <c r="B40" s="485"/>
      <c r="C40" s="275"/>
      <c r="D40" s="131" t="s">
        <v>207</v>
      </c>
      <c r="E40" s="275"/>
      <c r="F40" s="131" t="s">
        <v>209</v>
      </c>
      <c r="G40" s="1"/>
      <c r="H40" s="1"/>
      <c r="I40" s="1"/>
      <c r="J40" s="1"/>
      <c r="K40" s="1"/>
      <c r="L40" s="1"/>
    </row>
    <row r="41" spans="1:12" ht="3.75" customHeight="1">
      <c r="A41" s="131"/>
      <c r="B41" s="131"/>
      <c r="C41" s="132"/>
      <c r="D41" s="131"/>
      <c r="E41" s="132"/>
      <c r="F41" s="131"/>
      <c r="G41" s="1"/>
      <c r="H41" s="1"/>
      <c r="I41" s="1"/>
      <c r="J41" s="1"/>
      <c r="K41" s="1"/>
      <c r="L41" s="1"/>
    </row>
    <row r="42" spans="1:12" ht="14.25" customHeight="1">
      <c r="A42" s="454"/>
      <c r="B42" s="485"/>
      <c r="C42" s="275"/>
      <c r="D42" s="131" t="s">
        <v>227</v>
      </c>
      <c r="E42" s="275"/>
      <c r="F42" s="131" t="s">
        <v>228</v>
      </c>
      <c r="G42" s="1"/>
      <c r="H42" s="1"/>
      <c r="I42" s="1"/>
      <c r="J42" s="1"/>
      <c r="K42" s="1"/>
      <c r="L42" s="1"/>
    </row>
    <row r="43" spans="1:12" ht="9.75" customHeight="1">
      <c r="A43" s="488"/>
      <c r="B43" s="488"/>
      <c r="C43" s="488"/>
      <c r="D43" s="488"/>
      <c r="E43" s="488"/>
      <c r="F43" s="488"/>
      <c r="G43" s="1"/>
      <c r="H43" s="1"/>
      <c r="I43" s="1"/>
      <c r="J43" s="1"/>
      <c r="K43" s="1"/>
      <c r="L43" s="1"/>
    </row>
    <row r="44" spans="1:12" ht="13.5" customHeight="1">
      <c r="A44" s="461" t="s">
        <v>272</v>
      </c>
      <c r="B44" s="461"/>
      <c r="C44" s="461"/>
      <c r="D44" s="461"/>
      <c r="E44" s="461"/>
      <c r="F44" s="461"/>
      <c r="G44" s="1"/>
      <c r="H44" s="1"/>
      <c r="I44" s="1"/>
      <c r="J44" s="1"/>
      <c r="K44" s="1"/>
      <c r="L44" s="1"/>
    </row>
    <row r="45" spans="1:12" ht="3.75" customHeight="1">
      <c r="A45" s="201"/>
      <c r="B45" s="201"/>
      <c r="C45" s="201"/>
      <c r="D45" s="201"/>
      <c r="E45" s="201"/>
      <c r="F45" s="201"/>
      <c r="G45" s="1"/>
      <c r="H45" s="1"/>
      <c r="I45" s="1"/>
      <c r="J45" s="1"/>
      <c r="K45" s="1"/>
      <c r="L45" s="1"/>
    </row>
    <row r="46" spans="1:12" ht="14.25">
      <c r="A46" s="275"/>
      <c r="B46" s="486" t="s">
        <v>273</v>
      </c>
      <c r="C46" s="487"/>
      <c r="D46" s="487"/>
      <c r="E46" s="487"/>
      <c r="F46" s="487"/>
      <c r="G46" s="1"/>
      <c r="H46" s="1"/>
      <c r="I46" s="1"/>
      <c r="J46" s="1"/>
      <c r="K46" s="1"/>
      <c r="L46" s="1"/>
    </row>
    <row r="47" spans="1:12" ht="3.75" customHeight="1">
      <c r="A47" s="133"/>
      <c r="B47" s="133"/>
      <c r="C47" s="131"/>
      <c r="D47" s="131"/>
      <c r="E47" s="131"/>
      <c r="F47" s="131"/>
      <c r="G47" s="1"/>
      <c r="H47" s="1"/>
      <c r="I47" s="1"/>
      <c r="J47" s="1"/>
      <c r="K47" s="1"/>
      <c r="L47" s="1"/>
    </row>
    <row r="48" spans="1:12" ht="14.25">
      <c r="A48" s="275"/>
      <c r="B48" s="486" t="s">
        <v>291</v>
      </c>
      <c r="C48" s="487"/>
      <c r="D48" s="487"/>
      <c r="E48" s="487"/>
      <c r="F48" s="487"/>
      <c r="G48" s="1"/>
      <c r="H48" s="1"/>
      <c r="I48" s="1"/>
      <c r="J48" s="1"/>
      <c r="K48" s="1"/>
      <c r="L48" s="1"/>
    </row>
    <row r="49" spans="1:12" ht="18" customHeight="1">
      <c r="A49" s="489" t="s">
        <v>229</v>
      </c>
      <c r="B49" s="489"/>
      <c r="C49" s="489"/>
      <c r="D49" s="489"/>
      <c r="E49" s="489"/>
      <c r="F49" s="489"/>
      <c r="G49" s="1"/>
      <c r="H49" s="1"/>
      <c r="I49" s="1"/>
      <c r="J49" s="1"/>
      <c r="K49" s="1"/>
      <c r="L49" s="1"/>
    </row>
    <row r="50" spans="1:12" ht="15" customHeight="1">
      <c r="A50" s="450"/>
      <c r="B50" s="450"/>
      <c r="C50" s="450"/>
      <c r="D50" s="450"/>
      <c r="E50" s="450"/>
      <c r="F50" s="450"/>
      <c r="G50" s="1"/>
      <c r="H50" s="1"/>
      <c r="I50" s="1"/>
      <c r="J50" s="1"/>
      <c r="K50" s="1"/>
      <c r="L50" s="1"/>
    </row>
    <row r="51" spans="1:12" ht="15" customHeight="1">
      <c r="A51" s="450"/>
      <c r="B51" s="450"/>
      <c r="C51" s="450"/>
      <c r="D51" s="450"/>
      <c r="E51" s="450"/>
      <c r="F51" s="450"/>
      <c r="G51" s="1"/>
      <c r="H51" s="1"/>
      <c r="I51" s="1"/>
      <c r="J51" s="1"/>
      <c r="K51" s="1"/>
      <c r="L51" s="1"/>
    </row>
    <row r="52" spans="1:12" ht="15" customHeight="1">
      <c r="A52" s="450"/>
      <c r="B52" s="450"/>
      <c r="C52" s="450"/>
      <c r="D52" s="450"/>
      <c r="E52" s="450"/>
      <c r="F52" s="450"/>
      <c r="G52" s="1"/>
      <c r="H52" s="1"/>
      <c r="I52" s="1"/>
      <c r="J52" s="1"/>
      <c r="K52" s="1"/>
      <c r="L52" s="1"/>
    </row>
    <row r="53" spans="1:12" ht="15" customHeight="1">
      <c r="A53" s="450"/>
      <c r="B53" s="450"/>
      <c r="C53" s="450"/>
      <c r="D53" s="450"/>
      <c r="E53" s="450"/>
      <c r="F53" s="450"/>
      <c r="G53" s="1"/>
      <c r="H53" s="1"/>
      <c r="I53" s="1"/>
      <c r="J53" s="1"/>
      <c r="K53" s="1"/>
      <c r="L53" s="1"/>
    </row>
    <row r="54" spans="1:12" ht="21.75" customHeight="1">
      <c r="A54" s="484" t="s">
        <v>349</v>
      </c>
      <c r="B54" s="484"/>
      <c r="C54" s="235"/>
      <c r="D54" s="235"/>
      <c r="E54" s="235"/>
      <c r="F54" s="236" t="str">
        <f>CONCATENATE(LEFT(Aufgabenstellung_S1!N8,1),LEFT(Aufgabenstellung_S1!D8,2)," / ",Aufgabenstellung_S1!O2," / Seite 2 von 2")</f>
        <v xml:space="preserve"> /  / Seite 2 von 2</v>
      </c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sheetProtection sheet="1" objects="1" scenarios="1"/>
  <mergeCells count="49">
    <mergeCell ref="A6:F6"/>
    <mergeCell ref="A7:F7"/>
    <mergeCell ref="A8:F8"/>
    <mergeCell ref="A9:F9"/>
    <mergeCell ref="A1:F1"/>
    <mergeCell ref="A2:F2"/>
    <mergeCell ref="A3:F3"/>
    <mergeCell ref="A4:F4"/>
    <mergeCell ref="A5:F5"/>
    <mergeCell ref="A31:F31"/>
    <mergeCell ref="A34:F34"/>
    <mergeCell ref="A35:F35"/>
    <mergeCell ref="A36:F36"/>
    <mergeCell ref="A33:F33"/>
    <mergeCell ref="A32:F32"/>
    <mergeCell ref="A10:F10"/>
    <mergeCell ref="A11:F11"/>
    <mergeCell ref="A17:F17"/>
    <mergeCell ref="A18:F18"/>
    <mergeCell ref="A30:F30"/>
    <mergeCell ref="A20:F20"/>
    <mergeCell ref="A21:F21"/>
    <mergeCell ref="A22:F22"/>
    <mergeCell ref="A23:F23"/>
    <mergeCell ref="A28:F28"/>
    <mergeCell ref="A29:F29"/>
    <mergeCell ref="A15:F15"/>
    <mergeCell ref="A16:F16"/>
    <mergeCell ref="A12:F12"/>
    <mergeCell ref="A13:F13"/>
    <mergeCell ref="A14:F14"/>
    <mergeCell ref="A19:F19"/>
    <mergeCell ref="A24:F24"/>
    <mergeCell ref="A25:F25"/>
    <mergeCell ref="A26:F26"/>
    <mergeCell ref="A27:F27"/>
    <mergeCell ref="A54:B54"/>
    <mergeCell ref="A38:B38"/>
    <mergeCell ref="A40:B40"/>
    <mergeCell ref="A42:B42"/>
    <mergeCell ref="B46:F46"/>
    <mergeCell ref="B48:F48"/>
    <mergeCell ref="A52:F52"/>
    <mergeCell ref="A53:F53"/>
    <mergeCell ref="A44:F44"/>
    <mergeCell ref="A43:F43"/>
    <mergeCell ref="A51:F51"/>
    <mergeCell ref="A50:F50"/>
    <mergeCell ref="A49:F49"/>
  </mergeCells>
  <pageMargins left="0.78740157480314965" right="0.35433070866141736" top="0.51181102362204722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zoomScaleNormal="100" workbookViewId="0">
      <selection activeCell="E12" sqref="E12"/>
    </sheetView>
  </sheetViews>
  <sheetFormatPr baseColWidth="10" defaultRowHeight="12.75"/>
  <cols>
    <col min="1" max="1" width="12.85546875" customWidth="1"/>
    <col min="2" max="2" width="11" customWidth="1"/>
    <col min="3" max="3" width="24" customWidth="1"/>
    <col min="4" max="4" width="2.140625" customWidth="1"/>
    <col min="5" max="5" width="6" customWidth="1"/>
    <col min="6" max="6" width="6.140625" customWidth="1"/>
    <col min="7" max="7" width="3.5703125" customWidth="1"/>
    <col min="8" max="8" width="3.140625" customWidth="1"/>
    <col min="9" max="9" width="4.42578125" customWidth="1"/>
    <col min="10" max="11" width="3.140625" customWidth="1"/>
    <col min="12" max="12" width="12.5703125" customWidth="1"/>
    <col min="13" max="13" width="6" customWidth="1"/>
  </cols>
  <sheetData>
    <row r="1" spans="1:12" ht="15">
      <c r="A1" s="532" t="s">
        <v>0</v>
      </c>
      <c r="B1" s="532"/>
      <c r="C1" s="532"/>
      <c r="D1" s="532"/>
      <c r="E1" s="532"/>
      <c r="F1" s="532"/>
      <c r="G1" s="533"/>
      <c r="H1" s="526" t="s">
        <v>132</v>
      </c>
      <c r="I1" s="527"/>
      <c r="J1" s="527"/>
      <c r="K1" s="527"/>
      <c r="L1" s="528"/>
    </row>
    <row r="2" spans="1:12" ht="37.5" customHeight="1">
      <c r="A2" s="534" t="s">
        <v>34</v>
      </c>
      <c r="B2" s="534"/>
      <c r="C2" s="534"/>
      <c r="D2" s="534"/>
      <c r="E2" s="534"/>
      <c r="F2" s="534"/>
      <c r="G2" s="535"/>
      <c r="H2" s="529" t="str">
        <f>IF(ISBLANK(Aufgabenstellung_S1!O2),"",Aufgabenstellung_S1!O2)</f>
        <v/>
      </c>
      <c r="I2" s="530"/>
      <c r="J2" s="530"/>
      <c r="K2" s="530"/>
      <c r="L2" s="531"/>
    </row>
    <row r="3" spans="1:12" ht="17.25" customHeight="1">
      <c r="A3" s="3"/>
      <c r="B3" s="3"/>
      <c r="C3" s="22"/>
      <c r="D3" s="22"/>
      <c r="E3" s="22"/>
      <c r="F3" s="22"/>
      <c r="G3" s="22"/>
      <c r="H3" s="22"/>
      <c r="I3" s="78"/>
      <c r="J3" s="4"/>
      <c r="K3" s="4"/>
    </row>
    <row r="4" spans="1:12" ht="15">
      <c r="A4" s="538" t="s">
        <v>2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</row>
    <row r="5" spans="1:12" ht="19.5" customHeight="1">
      <c r="A5" s="539" t="str">
        <f>IF(ISBLANK(Aufgabenstellung_S1!A7),"",Aufgabenstellung_S1!A7)</f>
        <v/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</row>
    <row r="6" spans="1:12" ht="27" customHeight="1">
      <c r="A6" s="512" t="s">
        <v>32</v>
      </c>
      <c r="B6" s="512"/>
      <c r="C6" s="536" t="str">
        <f>IF(ISBLANK(Aufgabenstellung_S2!A2),"",Aufgabenstellung_S2!A2)</f>
        <v/>
      </c>
      <c r="D6" s="536"/>
      <c r="E6" s="536"/>
      <c r="F6" s="536"/>
      <c r="G6" s="536"/>
      <c r="H6" s="536"/>
      <c r="I6" s="536"/>
      <c r="J6" s="536"/>
      <c r="K6" s="536"/>
      <c r="L6" s="536"/>
    </row>
    <row r="7" spans="1:12" ht="21" customHeight="1">
      <c r="A7" s="64" t="s">
        <v>30</v>
      </c>
      <c r="B7" s="42" t="s">
        <v>5</v>
      </c>
      <c r="C7" s="278" t="str">
        <f>IF(ISBLANK(Aufgabenstellung_S1!D25),"",Aufgabenstellung_S1!D25)</f>
        <v/>
      </c>
      <c r="E7" s="493" t="s">
        <v>6</v>
      </c>
      <c r="F7" s="493"/>
      <c r="G7" s="537" t="str">
        <f>IF(ISBLANK(Aufgabenstellung_S1!N25),"",Aufgabenstellung_S1!N25)</f>
        <v/>
      </c>
      <c r="H7" s="537"/>
      <c r="I7" s="537"/>
      <c r="J7" s="537"/>
      <c r="K7" s="537"/>
      <c r="L7" s="537"/>
    </row>
    <row r="8" spans="1:12" ht="9" customHeight="1"/>
    <row r="9" spans="1:12" ht="13.5" customHeight="1">
      <c r="A9" s="520" t="s">
        <v>35</v>
      </c>
      <c r="B9" s="521"/>
      <c r="C9" s="521"/>
      <c r="D9" s="522"/>
      <c r="E9" s="513" t="s">
        <v>43</v>
      </c>
      <c r="F9" s="514"/>
      <c r="G9" s="497" t="s">
        <v>46</v>
      </c>
      <c r="H9" s="498"/>
      <c r="I9" s="498"/>
      <c r="J9" s="498"/>
      <c r="K9" s="498"/>
      <c r="L9" s="499"/>
    </row>
    <row r="10" spans="1:12" ht="13.5" customHeight="1">
      <c r="A10" s="523"/>
      <c r="B10" s="524"/>
      <c r="C10" s="524"/>
      <c r="D10" s="525"/>
      <c r="E10" s="19" t="s">
        <v>44</v>
      </c>
      <c r="F10" s="16" t="s">
        <v>45</v>
      </c>
      <c r="G10" s="500"/>
      <c r="H10" s="501"/>
      <c r="I10" s="501"/>
      <c r="J10" s="501"/>
      <c r="K10" s="501"/>
      <c r="L10" s="502"/>
    </row>
    <row r="11" spans="1:12" ht="15">
      <c r="A11" s="515" t="s">
        <v>36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7"/>
    </row>
    <row r="12" spans="1:12" ht="15" customHeight="1">
      <c r="A12" s="503" t="s">
        <v>232</v>
      </c>
      <c r="B12" s="504"/>
      <c r="C12" s="504"/>
      <c r="D12" s="505"/>
      <c r="E12" s="279"/>
      <c r="F12" s="279"/>
      <c r="G12" s="494"/>
      <c r="H12" s="495"/>
      <c r="I12" s="495"/>
      <c r="J12" s="495"/>
      <c r="K12" s="495"/>
      <c r="L12" s="496"/>
    </row>
    <row r="13" spans="1:12" ht="15" customHeight="1">
      <c r="A13" s="503" t="s">
        <v>37</v>
      </c>
      <c r="B13" s="504"/>
      <c r="C13" s="504"/>
      <c r="D13" s="505"/>
      <c r="E13" s="279"/>
      <c r="F13" s="279"/>
      <c r="G13" s="494"/>
      <c r="H13" s="495"/>
      <c r="I13" s="495"/>
      <c r="J13" s="495"/>
      <c r="K13" s="495"/>
      <c r="L13" s="496"/>
    </row>
    <row r="14" spans="1:12" ht="15" customHeight="1">
      <c r="A14" s="503" t="s">
        <v>38</v>
      </c>
      <c r="B14" s="504"/>
      <c r="C14" s="504"/>
      <c r="D14" s="505"/>
      <c r="E14" s="279"/>
      <c r="F14" s="279"/>
      <c r="G14" s="494"/>
      <c r="H14" s="495"/>
      <c r="I14" s="495"/>
      <c r="J14" s="495"/>
      <c r="K14" s="495"/>
      <c r="L14" s="496"/>
    </row>
    <row r="15" spans="1:12" ht="15" customHeight="1">
      <c r="A15" s="503" t="s">
        <v>274</v>
      </c>
      <c r="B15" s="504"/>
      <c r="C15" s="504"/>
      <c r="D15" s="505"/>
      <c r="E15" s="279"/>
      <c r="F15" s="279"/>
      <c r="G15" s="494"/>
      <c r="H15" s="495"/>
      <c r="I15" s="495"/>
      <c r="J15" s="495"/>
      <c r="K15" s="495"/>
      <c r="L15" s="496"/>
    </row>
    <row r="16" spans="1:12" ht="27" customHeight="1">
      <c r="A16" s="503" t="s">
        <v>39</v>
      </c>
      <c r="B16" s="504"/>
      <c r="C16" s="504"/>
      <c r="D16" s="505"/>
      <c r="E16" s="279"/>
      <c r="F16" s="279"/>
      <c r="G16" s="494"/>
      <c r="H16" s="495"/>
      <c r="I16" s="495"/>
      <c r="J16" s="495"/>
      <c r="K16" s="495"/>
      <c r="L16" s="496"/>
    </row>
    <row r="17" spans="1:12" ht="15">
      <c r="A17" s="515" t="s">
        <v>40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7"/>
    </row>
    <row r="18" spans="1:12" ht="40.5" customHeight="1">
      <c r="A18" s="503" t="s">
        <v>233</v>
      </c>
      <c r="B18" s="504"/>
      <c r="C18" s="504"/>
      <c r="D18" s="505"/>
      <c r="E18" s="279"/>
      <c r="F18" s="279"/>
      <c r="G18" s="494"/>
      <c r="H18" s="495"/>
      <c r="I18" s="495"/>
      <c r="J18" s="495"/>
      <c r="K18" s="495"/>
      <c r="L18" s="496"/>
    </row>
    <row r="19" spans="1:12" ht="27" customHeight="1">
      <c r="A19" s="503" t="s">
        <v>183</v>
      </c>
      <c r="B19" s="504"/>
      <c r="C19" s="504"/>
      <c r="D19" s="505"/>
      <c r="E19" s="279"/>
      <c r="F19" s="279"/>
      <c r="G19" s="494"/>
      <c r="H19" s="495"/>
      <c r="I19" s="495"/>
      <c r="J19" s="495"/>
      <c r="K19" s="495"/>
      <c r="L19" s="496"/>
    </row>
    <row r="20" spans="1:12" ht="27" customHeight="1">
      <c r="A20" s="503" t="s">
        <v>41</v>
      </c>
      <c r="B20" s="504"/>
      <c r="C20" s="504"/>
      <c r="D20" s="505"/>
      <c r="E20" s="279"/>
      <c r="F20" s="279"/>
      <c r="G20" s="494"/>
      <c r="H20" s="495"/>
      <c r="I20" s="495"/>
      <c r="J20" s="495"/>
      <c r="K20" s="495"/>
      <c r="L20" s="496"/>
    </row>
    <row r="21" spans="1:12" ht="40.5" customHeight="1">
      <c r="A21" s="503" t="s">
        <v>275</v>
      </c>
      <c r="B21" s="504"/>
      <c r="C21" s="504"/>
      <c r="D21" s="505"/>
      <c r="E21" s="279"/>
      <c r="F21" s="279"/>
      <c r="G21" s="494"/>
      <c r="H21" s="495"/>
      <c r="I21" s="495"/>
      <c r="J21" s="495"/>
      <c r="K21" s="495"/>
      <c r="L21" s="496"/>
    </row>
    <row r="22" spans="1:12" ht="40.5" customHeight="1">
      <c r="A22" s="503" t="s">
        <v>306</v>
      </c>
      <c r="B22" s="504"/>
      <c r="C22" s="504"/>
      <c r="D22" s="505"/>
      <c r="E22" s="279"/>
      <c r="F22" s="279"/>
      <c r="G22" s="494"/>
      <c r="H22" s="495"/>
      <c r="I22" s="495"/>
      <c r="J22" s="495"/>
      <c r="K22" s="495"/>
      <c r="L22" s="496"/>
    </row>
    <row r="23" spans="1:12" ht="40.5" customHeight="1">
      <c r="A23" s="503" t="s">
        <v>42</v>
      </c>
      <c r="B23" s="504"/>
      <c r="C23" s="504"/>
      <c r="D23" s="505"/>
      <c r="E23" s="279"/>
      <c r="F23" s="279"/>
      <c r="G23" s="494"/>
      <c r="H23" s="495"/>
      <c r="I23" s="495"/>
      <c r="J23" s="495"/>
      <c r="K23" s="495"/>
      <c r="L23" s="496"/>
    </row>
    <row r="24" spans="1:12" ht="78" customHeight="1">
      <c r="A24" s="507" t="s">
        <v>276</v>
      </c>
      <c r="B24" s="508"/>
      <c r="C24" s="508"/>
      <c r="D24" s="509"/>
      <c r="E24" s="279"/>
      <c r="F24" s="279"/>
      <c r="G24" s="494"/>
      <c r="H24" s="495"/>
      <c r="I24" s="495"/>
      <c r="J24" s="495"/>
      <c r="K24" s="495"/>
      <c r="L24" s="496"/>
    </row>
    <row r="25" spans="1:12" ht="8.25" customHeight="1"/>
    <row r="26" spans="1:12" ht="17.25" customHeight="1">
      <c r="A26" s="506" t="s">
        <v>47</v>
      </c>
      <c r="B26" s="506"/>
      <c r="C26" s="506"/>
      <c r="D26" s="506"/>
      <c r="E26" s="506"/>
      <c r="F26" s="506"/>
      <c r="H26" s="280"/>
      <c r="I26" t="s">
        <v>126</v>
      </c>
      <c r="J26" s="280"/>
      <c r="K26" t="s">
        <v>127</v>
      </c>
    </row>
    <row r="27" spans="1:12" ht="13.5" customHeight="1">
      <c r="A27" s="511" t="s">
        <v>234</v>
      </c>
      <c r="B27" s="511"/>
      <c r="C27" s="511"/>
      <c r="D27" s="511"/>
      <c r="E27" s="511"/>
      <c r="F27" s="511"/>
      <c r="G27" s="511"/>
    </row>
    <row r="28" spans="1:12" ht="17.25" customHeight="1">
      <c r="A28" s="511"/>
      <c r="B28" s="511"/>
      <c r="C28" s="511"/>
      <c r="D28" s="511"/>
      <c r="E28" s="511"/>
      <c r="F28" s="511"/>
      <c r="G28" s="511"/>
      <c r="H28" s="280"/>
      <c r="I28" t="s">
        <v>126</v>
      </c>
    </row>
    <row r="29" spans="1:12" ht="27.75" customHeight="1">
      <c r="A29" s="506" t="s">
        <v>125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</row>
    <row r="30" spans="1:12" ht="16.5" customHeight="1">
      <c r="A30" s="450"/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</row>
    <row r="31" spans="1:12" ht="16.5" customHeight="1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</row>
    <row r="32" spans="1:12" ht="16.5" customHeight="1">
      <c r="A32" s="460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</row>
    <row r="33" spans="1:12" ht="25.5" customHeight="1">
      <c r="A33" s="5" t="s">
        <v>30</v>
      </c>
      <c r="E33" s="5"/>
    </row>
    <row r="34" spans="1:12" ht="16.5" customHeight="1">
      <c r="A34" s="12" t="s">
        <v>26</v>
      </c>
      <c r="B34" s="518"/>
      <c r="C34" s="519"/>
      <c r="D34" s="209"/>
      <c r="E34" s="510" t="s">
        <v>27</v>
      </c>
      <c r="F34" s="510"/>
      <c r="G34" s="510"/>
      <c r="H34" s="519"/>
      <c r="I34" s="519"/>
      <c r="J34" s="519"/>
      <c r="K34" s="519"/>
      <c r="L34" s="519"/>
    </row>
    <row r="35" spans="1:12" ht="22.5" customHeight="1">
      <c r="A35" s="234" t="s">
        <v>349</v>
      </c>
      <c r="G35" s="474" t="str">
        <f>CONCATENATE(LEFT(Aufgabenstellung_S1!N8,1),LEFT(Aufgabenstellung_S1!D8,2)," / ",Aufgabenstellung_S1!O2," / Seite 1 von 1")</f>
        <v xml:space="preserve"> /  / Seite 1 von 1</v>
      </c>
      <c r="H35" s="474"/>
      <c r="I35" s="474"/>
      <c r="J35" s="474"/>
      <c r="K35" s="474"/>
      <c r="L35" s="474"/>
    </row>
    <row r="36" spans="1:12">
      <c r="G36" s="321"/>
      <c r="H36" s="321"/>
      <c r="I36" s="321"/>
      <c r="J36" s="321"/>
      <c r="K36" s="321"/>
      <c r="L36" s="321"/>
    </row>
  </sheetData>
  <sheetProtection sheet="1" objects="1" scenarios="1"/>
  <mergeCells count="49">
    <mergeCell ref="G35:L35"/>
    <mergeCell ref="H1:L1"/>
    <mergeCell ref="H2:L2"/>
    <mergeCell ref="A1:G1"/>
    <mergeCell ref="A2:G2"/>
    <mergeCell ref="A30:L30"/>
    <mergeCell ref="C6:L6"/>
    <mergeCell ref="G7:L7"/>
    <mergeCell ref="G14:L14"/>
    <mergeCell ref="G19:L19"/>
    <mergeCell ref="G20:L20"/>
    <mergeCell ref="A19:D19"/>
    <mergeCell ref="A20:D20"/>
    <mergeCell ref="A17:L17"/>
    <mergeCell ref="A4:L4"/>
    <mergeCell ref="A5:L5"/>
    <mergeCell ref="E34:G34"/>
    <mergeCell ref="A27:G28"/>
    <mergeCell ref="A32:L32"/>
    <mergeCell ref="A23:D23"/>
    <mergeCell ref="A6:B6"/>
    <mergeCell ref="A12:D12"/>
    <mergeCell ref="A13:D13"/>
    <mergeCell ref="A14:D14"/>
    <mergeCell ref="A15:D15"/>
    <mergeCell ref="A18:D18"/>
    <mergeCell ref="G15:L15"/>
    <mergeCell ref="E9:F9"/>
    <mergeCell ref="A11:L11"/>
    <mergeCell ref="B34:C34"/>
    <mergeCell ref="H34:L34"/>
    <mergeCell ref="A9:D10"/>
    <mergeCell ref="A21:D21"/>
    <mergeCell ref="G22:L22"/>
    <mergeCell ref="A31:L31"/>
    <mergeCell ref="G13:L13"/>
    <mergeCell ref="A16:D16"/>
    <mergeCell ref="A22:D22"/>
    <mergeCell ref="A29:L29"/>
    <mergeCell ref="A26:F26"/>
    <mergeCell ref="G23:L23"/>
    <mergeCell ref="G24:L24"/>
    <mergeCell ref="A24:D24"/>
    <mergeCell ref="G21:L21"/>
    <mergeCell ref="E7:F7"/>
    <mergeCell ref="G16:L16"/>
    <mergeCell ref="G18:L18"/>
    <mergeCell ref="G12:L12"/>
    <mergeCell ref="G9:L10"/>
  </mergeCells>
  <pageMargins left="0.78740157480314965" right="0.35433070866141736" top="0.51181102362204722" bottom="0.39370078740157483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showGridLines="0" showRowColHeaders="0" zoomScaleNormal="100" workbookViewId="0">
      <selection activeCell="C6" sqref="C6:E6"/>
    </sheetView>
  </sheetViews>
  <sheetFormatPr baseColWidth="10" defaultRowHeight="12.75"/>
  <cols>
    <col min="1" max="1" width="10.42578125" customWidth="1"/>
    <col min="2" max="2" width="2.7109375" customWidth="1"/>
    <col min="3" max="3" width="10.5703125" customWidth="1"/>
    <col min="4" max="4" width="7.7109375" customWidth="1"/>
    <col min="5" max="5" width="4.85546875" customWidth="1"/>
    <col min="6" max="6" width="5.42578125" customWidth="1"/>
    <col min="7" max="7" width="7.5703125" customWidth="1"/>
    <col min="8" max="8" width="5.140625" customWidth="1"/>
    <col min="9" max="9" width="3.140625" customWidth="1"/>
    <col min="10" max="10" width="8.28515625" customWidth="1"/>
    <col min="11" max="11" width="5.140625" customWidth="1"/>
    <col min="12" max="12" width="21.140625" customWidth="1"/>
    <col min="13" max="13" width="19.5703125" customWidth="1"/>
    <col min="14" max="17" width="6.140625" customWidth="1"/>
    <col min="18" max="18" width="25" customWidth="1"/>
  </cols>
  <sheetData>
    <row r="1" spans="1:28" ht="1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6"/>
      <c r="K1" s="544" t="s">
        <v>132</v>
      </c>
      <c r="L1" s="545"/>
      <c r="M1" s="115"/>
      <c r="N1" s="115"/>
      <c r="O1" s="115"/>
      <c r="P1" s="115"/>
      <c r="Q1" s="115"/>
      <c r="R1" s="12"/>
      <c r="S1" s="134"/>
      <c r="T1" s="134"/>
      <c r="U1" s="47"/>
      <c r="V1" s="47"/>
      <c r="W1" s="47"/>
      <c r="X1" s="47"/>
      <c r="Y1" s="47"/>
      <c r="Z1" s="47"/>
      <c r="AA1" s="47"/>
      <c r="AB1" s="14"/>
    </row>
    <row r="2" spans="1:28" ht="37.5" customHeight="1">
      <c r="A2" s="549" t="s">
        <v>195</v>
      </c>
      <c r="B2" s="549"/>
      <c r="C2" s="549"/>
      <c r="D2" s="549"/>
      <c r="E2" s="549"/>
      <c r="F2" s="549"/>
      <c r="G2" s="549"/>
      <c r="H2" s="549"/>
      <c r="I2" s="549"/>
      <c r="J2" s="448"/>
      <c r="K2" s="546" t="str">
        <f>IF(ISBLANK(Aufgabenstellung_S1!O2),"",Aufgabenstellung_S1!O2)</f>
        <v/>
      </c>
      <c r="L2" s="547"/>
      <c r="M2" s="182"/>
      <c r="N2" s="182"/>
      <c r="O2" s="182"/>
      <c r="P2" s="182"/>
      <c r="Q2" s="182"/>
      <c r="R2" s="12"/>
      <c r="S2" s="4"/>
      <c r="T2" s="4"/>
      <c r="U2" s="43"/>
      <c r="V2" s="43"/>
      <c r="W2" s="43"/>
      <c r="X2" s="43"/>
      <c r="Y2" s="43"/>
      <c r="Z2" s="43"/>
      <c r="AA2" s="43"/>
      <c r="AB2" s="14"/>
    </row>
    <row r="3" spans="1:28" ht="21" customHeight="1">
      <c r="A3" s="540" t="s">
        <v>196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182"/>
      <c r="N3" s="182"/>
      <c r="O3" s="182"/>
      <c r="P3" s="182"/>
      <c r="Q3" s="182"/>
      <c r="R3" s="12"/>
      <c r="S3" s="4"/>
      <c r="T3" s="4"/>
      <c r="U3" s="43"/>
      <c r="V3" s="43"/>
      <c r="W3" s="43"/>
      <c r="X3" s="43"/>
      <c r="Y3" s="43"/>
      <c r="Z3" s="43"/>
      <c r="AA3" s="43"/>
      <c r="AB3" s="14"/>
    </row>
    <row r="4" spans="1:28" ht="33.75" customHeight="1">
      <c r="A4" s="548" t="s">
        <v>32</v>
      </c>
      <c r="B4" s="548"/>
      <c r="C4" s="548"/>
      <c r="D4" s="550" t="str">
        <f>IF(ISBLANK(Aufgabenstellung_S2!A2),"",Aufgabenstellung_S2!A2)</f>
        <v/>
      </c>
      <c r="E4" s="550"/>
      <c r="F4" s="550"/>
      <c r="G4" s="550"/>
      <c r="H4" s="550"/>
      <c r="I4" s="550"/>
      <c r="J4" s="550"/>
      <c r="K4" s="550"/>
      <c r="L4" s="550"/>
      <c r="M4" s="183"/>
      <c r="N4" s="183"/>
      <c r="O4" s="183"/>
      <c r="P4" s="183"/>
      <c r="Q4" s="183"/>
      <c r="R4" s="65"/>
      <c r="S4" s="14"/>
      <c r="T4" s="14"/>
      <c r="U4" s="14"/>
      <c r="V4" s="14"/>
      <c r="W4" s="14"/>
      <c r="X4" s="14"/>
      <c r="Y4" s="14"/>
      <c r="Z4" s="14"/>
      <c r="AA4" s="10"/>
      <c r="AB4" s="10"/>
    </row>
    <row r="5" spans="1:28" ht="28.5" customHeight="1">
      <c r="A5" s="152"/>
      <c r="B5" s="152"/>
      <c r="C5" s="152" t="s">
        <v>186</v>
      </c>
      <c r="D5" s="152"/>
      <c r="E5" s="187"/>
      <c r="F5" s="117"/>
      <c r="G5" s="155" t="s">
        <v>187</v>
      </c>
      <c r="H5" s="117"/>
      <c r="I5" s="117"/>
      <c r="J5" s="221"/>
      <c r="K5" s="153"/>
      <c r="L5" s="155" t="s">
        <v>48</v>
      </c>
      <c r="M5" s="155"/>
      <c r="N5" s="155"/>
      <c r="O5" s="155"/>
      <c r="P5" s="155"/>
      <c r="Q5" s="177"/>
      <c r="R5" s="49"/>
      <c r="S5" s="18"/>
      <c r="T5" s="12"/>
      <c r="U5" s="14"/>
      <c r="V5" s="14"/>
      <c r="W5" s="14"/>
      <c r="X5" s="10"/>
      <c r="Y5" s="10"/>
      <c r="Z5" s="10"/>
      <c r="AA5" s="10"/>
      <c r="AB5" s="10"/>
    </row>
    <row r="6" spans="1:28" ht="16.5" customHeight="1">
      <c r="A6" s="155" t="s">
        <v>184</v>
      </c>
      <c r="B6" s="155"/>
      <c r="C6" s="457"/>
      <c r="D6" s="450"/>
      <c r="E6" s="450"/>
      <c r="F6" s="177"/>
      <c r="G6" s="450"/>
      <c r="H6" s="450"/>
      <c r="I6" s="450"/>
      <c r="J6" s="450"/>
      <c r="K6" s="153"/>
      <c r="L6" s="281"/>
      <c r="M6" s="155"/>
      <c r="N6" s="155"/>
      <c r="O6" s="155"/>
      <c r="P6" s="155"/>
      <c r="Q6" s="177"/>
      <c r="R6" s="49"/>
      <c r="S6" s="49"/>
      <c r="T6" s="49"/>
      <c r="U6" s="73"/>
      <c r="V6" s="14"/>
      <c r="W6" s="14"/>
      <c r="X6" s="10"/>
      <c r="Y6" s="10"/>
      <c r="Z6" s="10"/>
      <c r="AA6" s="10"/>
      <c r="AB6" s="10"/>
    </row>
    <row r="7" spans="1:28" ht="16.5" customHeight="1">
      <c r="A7" s="152" t="s">
        <v>185</v>
      </c>
      <c r="B7" s="152"/>
      <c r="C7" s="458"/>
      <c r="D7" s="460"/>
      <c r="E7" s="460"/>
      <c r="F7" s="177"/>
      <c r="G7" s="460"/>
      <c r="H7" s="460"/>
      <c r="I7" s="460"/>
      <c r="J7" s="460"/>
      <c r="K7" s="153"/>
      <c r="L7" s="282"/>
      <c r="M7" s="155"/>
      <c r="N7" s="155"/>
      <c r="O7" s="155"/>
      <c r="P7" s="155"/>
      <c r="Q7" s="177"/>
      <c r="R7" s="49"/>
      <c r="S7" s="49"/>
      <c r="T7" s="49"/>
      <c r="U7" s="73"/>
      <c r="V7" s="14"/>
      <c r="W7" s="14"/>
      <c r="X7" s="10"/>
      <c r="Y7" s="10"/>
      <c r="Z7" s="10"/>
      <c r="AA7" s="10"/>
      <c r="AB7" s="10"/>
    </row>
    <row r="8" spans="1:28" ht="16.5" customHeight="1">
      <c r="A8" s="281"/>
      <c r="B8" s="156"/>
      <c r="C8" s="457"/>
      <c r="D8" s="450"/>
      <c r="E8" s="450"/>
      <c r="F8" s="152"/>
      <c r="G8" s="450"/>
      <c r="H8" s="450"/>
      <c r="I8" s="450"/>
      <c r="J8" s="450"/>
      <c r="K8" s="153"/>
      <c r="L8" s="282"/>
      <c r="M8" s="154"/>
      <c r="N8" s="154"/>
      <c r="O8" s="154"/>
      <c r="P8" s="154"/>
      <c r="Q8" s="114"/>
      <c r="R8" s="69"/>
      <c r="S8" s="18"/>
      <c r="T8" s="12"/>
      <c r="U8" s="14"/>
      <c r="V8" s="14"/>
      <c r="W8" s="14"/>
      <c r="X8" s="10"/>
      <c r="Y8" s="10"/>
      <c r="Z8" s="10"/>
      <c r="AA8" s="10"/>
      <c r="AB8" s="10"/>
    </row>
    <row r="9" spans="1:28" s="6" customFormat="1" ht="15" customHeight="1">
      <c r="A9" s="155"/>
      <c r="B9" s="155"/>
      <c r="C9" s="155"/>
      <c r="D9" s="155"/>
      <c r="E9" s="152"/>
      <c r="F9" s="152"/>
      <c r="G9" s="152"/>
      <c r="H9" s="152"/>
      <c r="I9" s="152"/>
      <c r="J9" s="132"/>
      <c r="K9" s="155"/>
      <c r="L9" s="152"/>
      <c r="M9" s="155"/>
      <c r="N9" s="155"/>
      <c r="O9" s="155"/>
      <c r="P9" s="155"/>
      <c r="Q9" s="115"/>
      <c r="R9" s="49"/>
      <c r="S9" s="18"/>
      <c r="T9" s="18"/>
      <c r="U9" s="68"/>
      <c r="V9" s="68"/>
      <c r="W9" s="68"/>
      <c r="X9" s="148"/>
      <c r="Y9" s="148"/>
      <c r="Z9" s="148"/>
      <c r="AA9" s="148"/>
      <c r="AB9" s="148"/>
    </row>
    <row r="10" spans="1:28" s="6" customFormat="1" ht="14.25" customHeight="1">
      <c r="A10" s="151" t="s">
        <v>314</v>
      </c>
      <c r="B10" s="151"/>
      <c r="C10" s="159"/>
      <c r="D10" s="159"/>
      <c r="E10" s="152"/>
      <c r="F10" s="152"/>
      <c r="G10" s="152"/>
      <c r="H10" s="152"/>
      <c r="I10" s="152"/>
      <c r="J10" s="132"/>
      <c r="K10" s="155"/>
      <c r="L10" s="152"/>
      <c r="M10" s="155"/>
      <c r="N10" s="155"/>
      <c r="O10" s="155"/>
      <c r="P10" s="155"/>
      <c r="Q10" s="115"/>
      <c r="R10" s="49"/>
      <c r="S10" s="18"/>
      <c r="T10" s="18"/>
      <c r="U10" s="68"/>
      <c r="V10" s="68"/>
      <c r="W10" s="68"/>
      <c r="X10" s="148"/>
      <c r="Y10" s="148"/>
      <c r="Z10" s="148"/>
      <c r="AA10" s="148"/>
      <c r="AB10" s="148"/>
    </row>
    <row r="11" spans="1:28" s="6" customFormat="1" ht="7.5" customHeight="1">
      <c r="A11" s="155"/>
      <c r="B11" s="155"/>
      <c r="C11" s="159"/>
      <c r="D11" s="159"/>
      <c r="E11" s="152"/>
      <c r="F11" s="152"/>
      <c r="G11" s="152"/>
      <c r="H11" s="152"/>
      <c r="I11" s="152"/>
      <c r="J11" s="132"/>
      <c r="K11" s="155"/>
      <c r="L11" s="152"/>
      <c r="M11" s="155"/>
      <c r="N11" s="155"/>
      <c r="O11" s="155"/>
      <c r="P11" s="155"/>
      <c r="Q11" s="115"/>
      <c r="R11" s="49"/>
      <c r="S11" s="18"/>
      <c r="T11" s="18"/>
      <c r="U11" s="68"/>
      <c r="V11" s="68"/>
      <c r="W11" s="68"/>
      <c r="X11" s="148"/>
      <c r="Y11" s="148"/>
      <c r="Z11" s="148"/>
      <c r="AA11" s="148"/>
      <c r="AB11" s="148"/>
    </row>
    <row r="12" spans="1:28" ht="25.5" customHeight="1">
      <c r="A12" s="551" t="s">
        <v>277</v>
      </c>
      <c r="B12" s="551"/>
      <c r="C12" s="551"/>
      <c r="D12" s="551"/>
      <c r="E12" s="181" t="s">
        <v>237</v>
      </c>
      <c r="F12" s="300"/>
      <c r="G12" s="181" t="s">
        <v>238</v>
      </c>
      <c r="H12" s="300"/>
      <c r="I12" s="184"/>
      <c r="J12" s="541"/>
      <c r="K12" s="541"/>
      <c r="L12" s="541"/>
      <c r="M12" s="178"/>
      <c r="N12" s="178"/>
      <c r="O12" s="178"/>
      <c r="P12" s="178"/>
      <c r="Q12" s="179"/>
      <c r="R12" s="49"/>
      <c r="S12" s="18"/>
      <c r="T12" s="12"/>
      <c r="U12" s="14"/>
      <c r="V12" s="14"/>
      <c r="W12" s="14"/>
      <c r="X12" s="10"/>
      <c r="Y12" s="10"/>
      <c r="Z12" s="10"/>
      <c r="AA12" s="10"/>
      <c r="AB12" s="10"/>
    </row>
    <row r="13" spans="1:28" ht="7.5" customHeight="1">
      <c r="A13" s="157"/>
      <c r="B13" s="157"/>
      <c r="C13" s="157"/>
      <c r="D13" s="157"/>
      <c r="E13" s="181"/>
      <c r="F13" s="161"/>
      <c r="G13" s="181"/>
      <c r="H13" s="161"/>
      <c r="I13" s="161"/>
      <c r="J13" s="155"/>
      <c r="K13" s="155"/>
      <c r="L13" s="155"/>
      <c r="M13" s="178"/>
      <c r="N13" s="178"/>
      <c r="O13" s="178"/>
      <c r="P13" s="178"/>
      <c r="Q13" s="179"/>
      <c r="R13" s="49"/>
      <c r="S13" s="18"/>
      <c r="T13" s="12"/>
      <c r="U13" s="14"/>
      <c r="V13" s="14"/>
      <c r="W13" s="14"/>
      <c r="X13" s="10"/>
      <c r="Y13" s="10"/>
      <c r="Z13" s="10"/>
      <c r="AA13" s="10"/>
      <c r="AB13" s="10"/>
    </row>
    <row r="14" spans="1:28" ht="25.5" customHeight="1">
      <c r="A14" s="552" t="s">
        <v>188</v>
      </c>
      <c r="B14" s="552"/>
      <c r="C14" s="552"/>
      <c r="D14" s="552"/>
      <c r="E14" s="181" t="s">
        <v>237</v>
      </c>
      <c r="F14" s="300"/>
      <c r="G14" s="181" t="s">
        <v>238</v>
      </c>
      <c r="H14" s="300"/>
      <c r="I14" s="184"/>
      <c r="J14" s="541"/>
      <c r="K14" s="541"/>
      <c r="L14" s="541"/>
      <c r="M14" s="178"/>
      <c r="N14" s="178"/>
      <c r="O14" s="178"/>
      <c r="P14" s="178"/>
      <c r="Q14" s="179"/>
      <c r="R14" s="70"/>
      <c r="S14" s="135"/>
      <c r="T14" s="135"/>
      <c r="U14" s="149"/>
      <c r="V14" s="149"/>
      <c r="W14" s="149"/>
      <c r="X14" s="150"/>
      <c r="Y14" s="150"/>
      <c r="Z14" s="150"/>
      <c r="AA14" s="150"/>
      <c r="AB14" s="10"/>
    </row>
    <row r="15" spans="1:28" ht="7.5" customHeight="1">
      <c r="A15" s="168"/>
      <c r="B15" s="168"/>
      <c r="C15" s="168"/>
      <c r="D15" s="202"/>
      <c r="E15" s="181"/>
      <c r="F15" s="163"/>
      <c r="G15" s="181"/>
      <c r="H15" s="161"/>
      <c r="I15" s="161"/>
      <c r="J15" s="155"/>
      <c r="K15" s="155"/>
      <c r="L15" s="155"/>
      <c r="M15" s="178"/>
      <c r="N15" s="178"/>
      <c r="O15" s="178"/>
      <c r="P15" s="178"/>
      <c r="Q15" s="179"/>
      <c r="R15" s="70"/>
      <c r="S15" s="135"/>
      <c r="T15" s="135"/>
      <c r="U15" s="149"/>
      <c r="V15" s="149"/>
      <c r="W15" s="149"/>
      <c r="X15" s="150"/>
      <c r="Y15" s="150"/>
      <c r="Z15" s="150"/>
      <c r="AA15" s="150"/>
      <c r="AB15" s="10"/>
    </row>
    <row r="16" spans="1:28" ht="25.5" customHeight="1">
      <c r="A16" s="542" t="s">
        <v>194</v>
      </c>
      <c r="B16" s="542"/>
      <c r="C16" s="542"/>
      <c r="D16" s="542"/>
      <c r="E16" s="181" t="s">
        <v>237</v>
      </c>
      <c r="F16" s="300"/>
      <c r="G16" s="181" t="s">
        <v>238</v>
      </c>
      <c r="H16" s="301"/>
      <c r="I16" s="174"/>
      <c r="J16" s="541"/>
      <c r="K16" s="541"/>
      <c r="L16" s="541"/>
      <c r="M16" s="178"/>
      <c r="N16" s="178"/>
      <c r="O16" s="156"/>
      <c r="P16" s="156"/>
      <c r="Q16" s="127"/>
      <c r="R16" s="49"/>
      <c r="S16" s="49"/>
      <c r="T16" s="136"/>
      <c r="U16" s="136"/>
      <c r="V16" s="136"/>
      <c r="W16" s="136"/>
      <c r="X16" s="8"/>
      <c r="Y16" s="8"/>
      <c r="Z16" s="8"/>
      <c r="AA16" s="8"/>
    </row>
    <row r="17" spans="1:27" ht="7.5" customHeight="1">
      <c r="A17" s="168"/>
      <c r="B17" s="168"/>
      <c r="C17" s="168"/>
      <c r="D17" s="202"/>
      <c r="E17" s="181"/>
      <c r="F17" s="163"/>
      <c r="G17" s="181"/>
      <c r="H17" s="163"/>
      <c r="I17" s="163"/>
      <c r="J17" s="155"/>
      <c r="K17" s="155"/>
      <c r="L17" s="155"/>
      <c r="M17" s="178"/>
      <c r="N17" s="178"/>
      <c r="O17" s="156"/>
      <c r="P17" s="156"/>
      <c r="Q17" s="127"/>
      <c r="R17" s="49"/>
      <c r="S17" s="49"/>
      <c r="T17" s="136"/>
      <c r="U17" s="136"/>
      <c r="V17" s="136"/>
      <c r="W17" s="136"/>
      <c r="X17" s="8"/>
      <c r="Y17" s="8"/>
      <c r="Z17" s="8"/>
      <c r="AA17" s="8"/>
    </row>
    <row r="18" spans="1:27" ht="25.5" customHeight="1">
      <c r="A18" s="542" t="s">
        <v>235</v>
      </c>
      <c r="B18" s="542"/>
      <c r="C18" s="542"/>
      <c r="D18" s="542"/>
      <c r="E18" s="181" t="s">
        <v>237</v>
      </c>
      <c r="F18" s="300"/>
      <c r="G18" s="181" t="s">
        <v>238</v>
      </c>
      <c r="H18" s="301"/>
      <c r="I18" s="174"/>
      <c r="J18" s="541"/>
      <c r="K18" s="541"/>
      <c r="L18" s="541"/>
      <c r="M18" s="160"/>
      <c r="N18" s="160"/>
      <c r="O18" s="158"/>
      <c r="P18" s="158"/>
      <c r="Q18" s="127"/>
      <c r="R18" s="49"/>
      <c r="S18" s="49"/>
      <c r="T18" s="136"/>
      <c r="U18" s="136"/>
      <c r="V18" s="136"/>
      <c r="W18" s="136"/>
      <c r="X18" s="8"/>
      <c r="Y18" s="8"/>
      <c r="Z18" s="8"/>
      <c r="AA18" s="8"/>
    </row>
    <row r="19" spans="1:27" ht="27" customHeight="1">
      <c r="A19" s="543" t="s">
        <v>307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160"/>
      <c r="N19" s="160"/>
      <c r="O19" s="164"/>
      <c r="P19" s="164"/>
      <c r="Q19" s="165"/>
      <c r="R19" s="49"/>
      <c r="S19" s="96"/>
      <c r="T19" s="137"/>
      <c r="U19" s="137"/>
      <c r="V19" s="137"/>
      <c r="W19" s="137"/>
      <c r="X19" s="38"/>
      <c r="Y19" s="38"/>
      <c r="Z19" s="38"/>
      <c r="AA19" s="38"/>
    </row>
    <row r="20" spans="1:27" ht="16.5" customHeight="1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185"/>
      <c r="N20" s="185"/>
      <c r="O20" s="164"/>
      <c r="P20" s="164"/>
      <c r="Q20" s="165"/>
      <c r="R20" s="49"/>
      <c r="S20" s="96"/>
      <c r="T20" s="137"/>
      <c r="U20" s="137"/>
      <c r="V20" s="137"/>
      <c r="W20" s="137"/>
      <c r="X20" s="38"/>
      <c r="Y20" s="38"/>
      <c r="Z20" s="38"/>
      <c r="AA20" s="38"/>
    </row>
    <row r="21" spans="1:27" ht="16.5" customHeight="1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185"/>
      <c r="N21" s="185"/>
      <c r="O21" s="164"/>
      <c r="P21" s="164"/>
      <c r="Q21" s="165"/>
      <c r="R21" s="49"/>
      <c r="S21" s="96"/>
      <c r="T21" s="137"/>
      <c r="U21" s="137"/>
      <c r="V21" s="137"/>
      <c r="W21" s="137"/>
      <c r="X21" s="38"/>
      <c r="Y21" s="38"/>
      <c r="Z21" s="38"/>
      <c r="AA21" s="38"/>
    </row>
    <row r="22" spans="1:27" ht="16.5" customHeight="1">
      <c r="A22" s="450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160"/>
      <c r="N22" s="160"/>
      <c r="O22" s="164"/>
      <c r="P22" s="164"/>
      <c r="Q22" s="165"/>
      <c r="R22" s="49"/>
      <c r="S22" s="96"/>
      <c r="T22" s="137"/>
      <c r="U22" s="137"/>
      <c r="V22" s="137"/>
      <c r="W22" s="137"/>
      <c r="X22" s="38"/>
      <c r="Y22" s="38"/>
      <c r="Z22" s="38"/>
      <c r="AA22" s="38"/>
    </row>
    <row r="23" spans="1:27" ht="16.5" customHeight="1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160"/>
      <c r="N23" s="160"/>
      <c r="O23" s="164"/>
      <c r="P23" s="164"/>
      <c r="Q23" s="165"/>
      <c r="R23" s="49"/>
      <c r="S23" s="96"/>
      <c r="T23" s="137"/>
      <c r="U23" s="137"/>
      <c r="V23" s="137"/>
      <c r="W23" s="137"/>
      <c r="X23" s="38"/>
      <c r="Y23" s="38"/>
      <c r="Z23" s="38"/>
      <c r="AA23" s="38"/>
    </row>
    <row r="24" spans="1:27" ht="16.5" customHeight="1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160"/>
      <c r="N24" s="160"/>
      <c r="O24" s="166"/>
      <c r="P24" s="166"/>
      <c r="Q24" s="167"/>
      <c r="R24" s="70"/>
      <c r="S24" s="96"/>
      <c r="T24" s="137"/>
      <c r="U24" s="137"/>
      <c r="V24" s="137"/>
      <c r="W24" s="137"/>
      <c r="X24" s="38"/>
      <c r="Y24" s="38"/>
      <c r="Z24" s="38"/>
      <c r="AA24" s="38"/>
    </row>
    <row r="25" spans="1:27" ht="1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55"/>
      <c r="K25" s="155"/>
      <c r="L25" s="155"/>
      <c r="M25" s="160"/>
      <c r="N25" s="160"/>
      <c r="O25" s="164"/>
      <c r="P25" s="164"/>
      <c r="Q25" s="165"/>
      <c r="R25" s="66"/>
      <c r="S25" s="18"/>
      <c r="T25" s="12"/>
      <c r="U25" s="12"/>
      <c r="V25" s="12"/>
      <c r="W25" s="12"/>
    </row>
    <row r="26" spans="1:27" ht="14.25">
      <c r="A26" s="143" t="s">
        <v>315</v>
      </c>
      <c r="B26" s="143"/>
      <c r="C26" s="153"/>
      <c r="D26" s="221"/>
      <c r="E26" s="169"/>
      <c r="F26" s="169"/>
      <c r="G26" s="169"/>
      <c r="H26" s="169"/>
      <c r="I26" s="169"/>
      <c r="J26" s="155"/>
      <c r="K26" s="155"/>
      <c r="L26" s="155"/>
      <c r="M26" s="160"/>
      <c r="N26" s="160"/>
      <c r="O26" s="164"/>
      <c r="P26" s="164"/>
      <c r="Q26" s="165"/>
      <c r="R26" s="71"/>
      <c r="S26" s="41"/>
      <c r="T26" s="7"/>
      <c r="U26" s="7"/>
      <c r="V26" s="7"/>
      <c r="W26" s="7"/>
      <c r="X26" s="7"/>
      <c r="Y26" s="7"/>
    </row>
    <row r="27" spans="1:27" ht="7.5" customHeight="1">
      <c r="A27" s="153"/>
      <c r="B27" s="153"/>
      <c r="C27" s="153"/>
      <c r="D27" s="221"/>
      <c r="E27" s="169"/>
      <c r="F27" s="169"/>
      <c r="G27" s="169"/>
      <c r="H27" s="169"/>
      <c r="I27" s="169"/>
      <c r="J27" s="155"/>
      <c r="K27" s="155"/>
      <c r="L27" s="155"/>
      <c r="M27" s="160"/>
      <c r="N27" s="160"/>
      <c r="O27" s="164"/>
      <c r="P27" s="164"/>
      <c r="Q27" s="165"/>
      <c r="R27" s="71"/>
      <c r="S27" s="41"/>
      <c r="T27" s="7"/>
      <c r="U27" s="7"/>
      <c r="V27" s="7"/>
      <c r="W27" s="7"/>
      <c r="X27" s="7"/>
      <c r="Y27" s="7"/>
    </row>
    <row r="28" spans="1:27" ht="25.5" customHeight="1">
      <c r="A28" s="542" t="s">
        <v>189</v>
      </c>
      <c r="B28" s="542"/>
      <c r="C28" s="542"/>
      <c r="D28" s="542"/>
      <c r="E28" s="181" t="s">
        <v>237</v>
      </c>
      <c r="F28" s="300"/>
      <c r="G28" s="181" t="s">
        <v>238</v>
      </c>
      <c r="H28" s="300"/>
      <c r="I28" s="184"/>
      <c r="J28" s="541"/>
      <c r="K28" s="541"/>
      <c r="L28" s="541"/>
      <c r="M28" s="160"/>
      <c r="N28" s="160"/>
      <c r="O28" s="170"/>
      <c r="P28" s="170"/>
      <c r="Q28" s="171"/>
      <c r="R28" s="71"/>
      <c r="S28" s="41"/>
      <c r="T28" s="7"/>
      <c r="U28" s="7"/>
      <c r="V28" s="7"/>
      <c r="W28" s="7"/>
      <c r="X28" s="7"/>
      <c r="Y28" s="7"/>
    </row>
    <row r="29" spans="1:27" ht="7.5" customHeight="1">
      <c r="A29" s="158"/>
      <c r="B29" s="158"/>
      <c r="C29" s="158"/>
      <c r="D29" s="158"/>
      <c r="E29" s="181"/>
      <c r="F29" s="161"/>
      <c r="G29" s="181"/>
      <c r="H29" s="161"/>
      <c r="I29" s="161"/>
      <c r="J29" s="155"/>
      <c r="K29" s="155"/>
      <c r="L29" s="155"/>
      <c r="M29" s="178"/>
      <c r="N29" s="178"/>
      <c r="O29" s="170"/>
      <c r="P29" s="170"/>
      <c r="Q29" s="171"/>
      <c r="R29" s="71"/>
      <c r="S29" s="41"/>
      <c r="T29" s="7"/>
      <c r="U29" s="7"/>
      <c r="V29" s="7"/>
      <c r="W29" s="7"/>
      <c r="X29" s="7"/>
      <c r="Y29" s="7"/>
    </row>
    <row r="30" spans="1:27" ht="25.5" customHeight="1">
      <c r="A30" s="542" t="s">
        <v>190</v>
      </c>
      <c r="B30" s="542"/>
      <c r="C30" s="542"/>
      <c r="D30" s="542"/>
      <c r="E30" s="181" t="s">
        <v>237</v>
      </c>
      <c r="F30" s="300"/>
      <c r="G30" s="181" t="s">
        <v>238</v>
      </c>
      <c r="H30" s="300"/>
      <c r="I30" s="184"/>
      <c r="J30" s="541"/>
      <c r="K30" s="541"/>
      <c r="L30" s="541"/>
      <c r="M30" s="178"/>
      <c r="N30" s="178"/>
      <c r="O30" s="164"/>
      <c r="P30" s="164"/>
      <c r="Q30" s="165"/>
      <c r="R30" s="72"/>
      <c r="S30" s="18"/>
      <c r="T30" s="12"/>
      <c r="U30" s="12"/>
      <c r="V30" s="12"/>
      <c r="W30" s="12"/>
    </row>
    <row r="31" spans="1:27" ht="7.5" customHeight="1">
      <c r="A31" s="169"/>
      <c r="B31" s="169"/>
      <c r="C31" s="169"/>
      <c r="D31" s="169"/>
      <c r="E31" s="181"/>
      <c r="F31" s="163"/>
      <c r="G31" s="181"/>
      <c r="H31" s="161"/>
      <c r="I31" s="161"/>
      <c r="J31" s="155"/>
      <c r="K31" s="155"/>
      <c r="L31" s="155"/>
      <c r="M31" s="178"/>
      <c r="N31" s="178"/>
      <c r="O31" s="164"/>
      <c r="P31" s="164"/>
      <c r="Q31" s="165"/>
      <c r="R31" s="72"/>
      <c r="S31" s="18"/>
      <c r="T31" s="12"/>
      <c r="U31" s="12"/>
      <c r="V31" s="12"/>
      <c r="W31" s="12"/>
    </row>
    <row r="32" spans="1:27" ht="25.5" customHeight="1">
      <c r="A32" s="542" t="s">
        <v>191</v>
      </c>
      <c r="B32" s="542"/>
      <c r="C32" s="542"/>
      <c r="D32" s="542"/>
      <c r="E32" s="181" t="s">
        <v>237</v>
      </c>
      <c r="F32" s="300"/>
      <c r="G32" s="181" t="s">
        <v>238</v>
      </c>
      <c r="H32" s="301"/>
      <c r="I32" s="174"/>
      <c r="J32" s="541"/>
      <c r="K32" s="541"/>
      <c r="L32" s="541"/>
      <c r="M32" s="178"/>
      <c r="N32" s="178"/>
      <c r="O32" s="164"/>
      <c r="P32" s="164"/>
      <c r="Q32" s="165"/>
      <c r="R32" s="72"/>
      <c r="S32" s="18"/>
      <c r="T32" s="12"/>
      <c r="U32" s="12"/>
      <c r="V32" s="12"/>
      <c r="W32" s="12"/>
    </row>
    <row r="33" spans="1:24" ht="7.5" customHeight="1">
      <c r="A33" s="117"/>
      <c r="B33" s="117"/>
      <c r="C33" s="117"/>
      <c r="D33" s="117"/>
      <c r="E33" s="181"/>
      <c r="F33" s="163"/>
      <c r="G33" s="181"/>
      <c r="H33" s="163"/>
      <c r="I33" s="163"/>
      <c r="J33" s="155"/>
      <c r="K33" s="155"/>
      <c r="L33" s="155"/>
      <c r="M33" s="178"/>
      <c r="N33" s="178"/>
      <c r="O33" s="164"/>
      <c r="P33" s="164"/>
      <c r="Q33" s="165"/>
      <c r="R33" s="72"/>
      <c r="S33" s="18"/>
      <c r="T33" s="12"/>
      <c r="U33" s="12"/>
      <c r="V33" s="12"/>
      <c r="W33" s="12"/>
    </row>
    <row r="34" spans="1:24" ht="25.5" customHeight="1">
      <c r="A34" s="542" t="s">
        <v>192</v>
      </c>
      <c r="B34" s="542"/>
      <c r="C34" s="542"/>
      <c r="D34" s="542"/>
      <c r="E34" s="181" t="s">
        <v>237</v>
      </c>
      <c r="F34" s="300"/>
      <c r="G34" s="181" t="s">
        <v>238</v>
      </c>
      <c r="H34" s="301"/>
      <c r="I34" s="174"/>
      <c r="J34" s="541"/>
      <c r="K34" s="541"/>
      <c r="L34" s="541"/>
      <c r="M34" s="178"/>
      <c r="N34" s="178"/>
      <c r="O34" s="164"/>
      <c r="P34" s="164"/>
      <c r="Q34" s="165"/>
      <c r="R34" s="72"/>
      <c r="S34" s="18"/>
      <c r="T34" s="12"/>
      <c r="U34" s="12"/>
      <c r="V34" s="12"/>
      <c r="W34" s="12"/>
    </row>
    <row r="35" spans="1:24" ht="7.5" customHeight="1">
      <c r="A35" s="117"/>
      <c r="B35" s="117"/>
      <c r="C35" s="117"/>
      <c r="D35" s="117"/>
      <c r="E35" s="158"/>
      <c r="F35" s="158"/>
      <c r="G35" s="158"/>
      <c r="H35" s="158"/>
      <c r="I35" s="158"/>
      <c r="J35" s="155"/>
      <c r="K35" s="155"/>
      <c r="L35" s="155"/>
      <c r="M35" s="178"/>
      <c r="N35" s="178"/>
      <c r="O35" s="158"/>
      <c r="P35" s="158"/>
      <c r="Q35" s="127"/>
      <c r="R35" s="72"/>
      <c r="S35" s="18"/>
      <c r="T35" s="12"/>
      <c r="U35" s="12"/>
      <c r="V35" s="12"/>
      <c r="W35" s="12"/>
    </row>
    <row r="36" spans="1:24" ht="25.5" customHeight="1">
      <c r="A36" s="542" t="s">
        <v>193</v>
      </c>
      <c r="B36" s="542"/>
      <c r="C36" s="542"/>
      <c r="D36" s="542"/>
      <c r="E36" s="181" t="s">
        <v>237</v>
      </c>
      <c r="F36" s="300"/>
      <c r="G36" s="181" t="s">
        <v>238</v>
      </c>
      <c r="H36" s="301"/>
      <c r="I36" s="174"/>
      <c r="J36" s="541"/>
      <c r="K36" s="541"/>
      <c r="L36" s="541"/>
      <c r="M36" s="178"/>
      <c r="N36" s="178"/>
      <c r="O36" s="158"/>
      <c r="P36" s="158"/>
      <c r="Q36" s="127"/>
      <c r="R36" s="72"/>
      <c r="S36" s="18"/>
      <c r="T36" s="12"/>
      <c r="U36" s="12"/>
      <c r="V36" s="12"/>
      <c r="W36" s="12"/>
    </row>
    <row r="37" spans="1:24" ht="27" customHeight="1">
      <c r="A37" s="543" t="s">
        <v>308</v>
      </c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178"/>
      <c r="N37" s="178"/>
      <c r="O37" s="172"/>
      <c r="P37" s="172"/>
      <c r="Q37" s="173"/>
      <c r="R37" s="72"/>
      <c r="S37" s="18"/>
      <c r="T37" s="12"/>
      <c r="U37" s="12"/>
      <c r="V37" s="12"/>
      <c r="W37" s="12"/>
    </row>
    <row r="38" spans="1:24" ht="16.5" customHeight="1">
      <c r="A38" s="450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178"/>
      <c r="N38" s="178"/>
      <c r="O38" s="158"/>
      <c r="P38" s="158"/>
      <c r="Q38" s="127"/>
      <c r="R38" s="72"/>
      <c r="S38" s="18"/>
      <c r="T38" s="12"/>
      <c r="U38" s="12"/>
      <c r="V38" s="12"/>
      <c r="W38" s="12"/>
    </row>
    <row r="39" spans="1:24" ht="16.5" customHeight="1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178"/>
      <c r="N39" s="178"/>
      <c r="O39" s="174"/>
      <c r="P39" s="174"/>
      <c r="Q39" s="175"/>
      <c r="R39" s="72"/>
      <c r="S39" s="18"/>
      <c r="T39" s="12"/>
      <c r="U39" s="12"/>
      <c r="V39" s="12"/>
      <c r="W39" s="12"/>
    </row>
    <row r="40" spans="1:24" ht="16.5" customHeight="1">
      <c r="A40" s="450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178"/>
      <c r="N40" s="178"/>
      <c r="O40" s="158"/>
      <c r="P40" s="162"/>
      <c r="Q40" s="176"/>
      <c r="R40" s="72"/>
      <c r="S40" s="18"/>
      <c r="T40" s="12"/>
      <c r="U40" s="12"/>
      <c r="V40" s="12"/>
      <c r="W40" s="12"/>
    </row>
    <row r="41" spans="1:24" ht="16.5" customHeight="1">
      <c r="A41" s="450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178"/>
      <c r="N41" s="178"/>
      <c r="O41" s="158"/>
      <c r="P41" s="162"/>
      <c r="Q41" s="176"/>
      <c r="R41" s="72"/>
      <c r="S41" s="18"/>
      <c r="T41" s="12"/>
      <c r="U41" s="12"/>
      <c r="V41" s="12"/>
      <c r="W41" s="12"/>
    </row>
    <row r="42" spans="1:24" ht="16.5" customHeight="1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178"/>
      <c r="N42" s="178"/>
      <c r="O42" s="158"/>
      <c r="P42" s="162"/>
      <c r="Q42" s="176"/>
      <c r="R42" s="72"/>
      <c r="S42" s="18"/>
      <c r="T42" s="12"/>
      <c r="U42" s="12"/>
      <c r="V42" s="12"/>
      <c r="W42" s="12"/>
    </row>
    <row r="43" spans="1:24" ht="16.5" customHeight="1">
      <c r="A43" s="450"/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178"/>
      <c r="N43" s="178"/>
      <c r="O43" s="158"/>
      <c r="P43" s="162"/>
      <c r="Q43" s="176"/>
      <c r="R43" s="72"/>
      <c r="S43" s="18"/>
      <c r="T43" s="12"/>
      <c r="U43" s="12"/>
      <c r="V43" s="12"/>
      <c r="W43" s="12"/>
    </row>
    <row r="44" spans="1:24" ht="22.5" customHeight="1">
      <c r="A44" s="234" t="s">
        <v>349</v>
      </c>
      <c r="B44" s="177"/>
      <c r="C44" s="177"/>
      <c r="D44" s="177"/>
      <c r="E44" s="177"/>
      <c r="F44" s="177"/>
      <c r="G44" s="474" t="str">
        <f>CONCATENATE(LEFT(Aufgabenstellung_S1!N8,1),LEFT(Aufgabenstellung_S1!D8,2)," / ",Aufgabenstellung_S1!O2," / Seite 1 von 1")</f>
        <v xml:space="preserve"> /  / Seite 1 von 1</v>
      </c>
      <c r="H44" s="474"/>
      <c r="I44" s="474"/>
      <c r="J44" s="474"/>
      <c r="K44" s="474"/>
      <c r="L44" s="474"/>
      <c r="M44" s="158"/>
      <c r="N44" s="158"/>
      <c r="O44" s="158"/>
      <c r="P44" s="158"/>
      <c r="Q44" s="127"/>
      <c r="R44" s="72"/>
      <c r="S44" s="18"/>
      <c r="T44" s="12"/>
      <c r="U44" s="12"/>
      <c r="V44" s="12"/>
      <c r="W44" s="12"/>
    </row>
    <row r="45" spans="1:24" ht="16.5" customHeight="1">
      <c r="A45" s="178"/>
      <c r="B45" s="178"/>
      <c r="C45" s="155"/>
      <c r="D45" s="155"/>
      <c r="E45" s="155"/>
      <c r="F45" s="155"/>
      <c r="G45" s="155"/>
      <c r="H45" s="155"/>
      <c r="I45" s="155"/>
      <c r="J45" s="155"/>
      <c r="K45" s="178"/>
      <c r="L45" s="155"/>
      <c r="M45" s="155"/>
      <c r="N45" s="155"/>
      <c r="O45" s="155"/>
      <c r="P45" s="155"/>
      <c r="Q45" s="115"/>
      <c r="R45" s="49"/>
      <c r="S45" s="18"/>
      <c r="T45" s="12"/>
      <c r="U45" s="12"/>
      <c r="V45" s="12"/>
      <c r="W45" s="12"/>
      <c r="X45" s="12"/>
    </row>
    <row r="46" spans="1:24" ht="16.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"/>
      <c r="S46" s="18"/>
      <c r="T46" s="12"/>
      <c r="U46" s="12"/>
      <c r="V46" s="12"/>
      <c r="W46" s="12"/>
      <c r="X46" s="12"/>
    </row>
    <row r="47" spans="1:24" ht="16.5" customHeight="1">
      <c r="A47" s="141"/>
      <c r="B47" s="141"/>
      <c r="C47" s="141"/>
      <c r="D47" s="203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8"/>
      <c r="S47" s="18"/>
      <c r="T47" s="12"/>
      <c r="U47" s="12"/>
      <c r="V47" s="12"/>
      <c r="W47" s="12"/>
    </row>
    <row r="48" spans="1:24" ht="16.5" customHeight="1">
      <c r="A48" s="141"/>
      <c r="B48" s="141"/>
      <c r="C48" s="141"/>
      <c r="D48" s="203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8"/>
      <c r="S48" s="18"/>
      <c r="T48" s="12"/>
      <c r="U48" s="12"/>
      <c r="V48" s="12"/>
      <c r="W48" s="12"/>
    </row>
    <row r="49" spans="1:23" ht="16.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"/>
      <c r="S49" s="18"/>
      <c r="T49" s="12"/>
      <c r="U49" s="12"/>
      <c r="V49" s="12"/>
      <c r="W49" s="12"/>
    </row>
    <row r="50" spans="1:23" ht="16.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2"/>
      <c r="S50" s="12"/>
      <c r="T50" s="12"/>
      <c r="U50" s="12"/>
      <c r="V50" s="12"/>
      <c r="W50" s="12"/>
    </row>
    <row r="51" spans="1:23" ht="18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2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2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2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2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2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2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2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2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2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2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2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2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2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</sheetData>
  <sheetProtection sheet="1" objects="1" scenarios="1"/>
  <mergeCells count="45">
    <mergeCell ref="G44:L44"/>
    <mergeCell ref="K1:L1"/>
    <mergeCell ref="K2:L2"/>
    <mergeCell ref="A4:C4"/>
    <mergeCell ref="C6:E6"/>
    <mergeCell ref="G6:J6"/>
    <mergeCell ref="A1:J1"/>
    <mergeCell ref="A2:J2"/>
    <mergeCell ref="D4:L4"/>
    <mergeCell ref="J32:L32"/>
    <mergeCell ref="J34:L34"/>
    <mergeCell ref="C8:E8"/>
    <mergeCell ref="A21:L21"/>
    <mergeCell ref="A12:D12"/>
    <mergeCell ref="A14:D14"/>
    <mergeCell ref="A16:D16"/>
    <mergeCell ref="A18:D18"/>
    <mergeCell ref="A28:D28"/>
    <mergeCell ref="A30:D30"/>
    <mergeCell ref="A32:D32"/>
    <mergeCell ref="A34:D34"/>
    <mergeCell ref="A19:L19"/>
    <mergeCell ref="A40:L40"/>
    <mergeCell ref="A41:L41"/>
    <mergeCell ref="A42:L42"/>
    <mergeCell ref="A43:L43"/>
    <mergeCell ref="J36:L36"/>
    <mergeCell ref="A36:D36"/>
    <mergeCell ref="A37:L37"/>
    <mergeCell ref="C7:E7"/>
    <mergeCell ref="G7:J7"/>
    <mergeCell ref="A3:L3"/>
    <mergeCell ref="A38:L38"/>
    <mergeCell ref="A39:L39"/>
    <mergeCell ref="G8:J8"/>
    <mergeCell ref="A20:L20"/>
    <mergeCell ref="A22:L22"/>
    <mergeCell ref="A23:L23"/>
    <mergeCell ref="A24:L24"/>
    <mergeCell ref="J12:L12"/>
    <mergeCell ref="J14:L14"/>
    <mergeCell ref="J16:L16"/>
    <mergeCell ref="J18:L18"/>
    <mergeCell ref="J28:L28"/>
    <mergeCell ref="J30:L30"/>
  </mergeCells>
  <dataValidations disablePrompts="1" count="3">
    <dataValidation type="list" allowBlank="1" showInputMessage="1" showErrorMessage="1" sqref="Q25:Q27 Q19:Q23 Q30:Q34 Q37">
      <formula1>$P$40:$Q$40</formula1>
    </dataValidation>
    <dataValidation type="list" allowBlank="1" showInputMessage="1" showErrorMessage="1" sqref="P37 P19:P23 P30:P34 P25:P27">
      <formula1>$G$39:$H$39</formula1>
    </dataValidation>
    <dataValidation type="list" allowBlank="1" showInputMessage="1" showErrorMessage="1" sqref="O37 O19:O23 O30:O34 O25:O27">
      <formula1>$E$39:$F$39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ignoredErrors>
    <ignoredError sqref="D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97"/>
  <sheetViews>
    <sheetView showGridLines="0" showRowColHeaders="0" zoomScaleNormal="100" workbookViewId="0">
      <selection activeCell="C9" sqref="C9:E9"/>
    </sheetView>
  </sheetViews>
  <sheetFormatPr baseColWidth="10" defaultRowHeight="12.75"/>
  <cols>
    <col min="1" max="1" width="2.140625" customWidth="1"/>
    <col min="2" max="2" width="9.7109375" customWidth="1"/>
    <col min="3" max="3" width="5.7109375" customWidth="1"/>
    <col min="4" max="4" width="6.7109375" customWidth="1"/>
    <col min="5" max="5" width="6.140625" customWidth="1"/>
    <col min="6" max="6" width="5.140625" customWidth="1"/>
    <col min="7" max="7" width="10.85546875" customWidth="1"/>
    <col min="8" max="8" width="4.140625" customWidth="1"/>
    <col min="9" max="9" width="10.140625" customWidth="1"/>
    <col min="10" max="10" width="5.140625" customWidth="1"/>
    <col min="11" max="11" width="9" customWidth="1"/>
    <col min="12" max="15" width="4.28515625" customWidth="1"/>
    <col min="16" max="16" width="25" customWidth="1"/>
    <col min="21" max="21" width="9.5703125" customWidth="1"/>
  </cols>
  <sheetData>
    <row r="1" spans="1:76" ht="1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6"/>
      <c r="K1" s="544" t="s">
        <v>132</v>
      </c>
      <c r="L1" s="580"/>
      <c r="M1" s="580"/>
      <c r="N1" s="580"/>
      <c r="O1" s="545"/>
      <c r="P1" s="13"/>
      <c r="Q1" s="13"/>
      <c r="R1" s="13"/>
      <c r="S1" s="13"/>
      <c r="T1" s="13"/>
      <c r="U1" s="13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37.5" customHeight="1">
      <c r="A2" s="549" t="s">
        <v>197</v>
      </c>
      <c r="B2" s="549"/>
      <c r="C2" s="549"/>
      <c r="D2" s="549"/>
      <c r="E2" s="549"/>
      <c r="F2" s="549"/>
      <c r="G2" s="549"/>
      <c r="H2" s="549"/>
      <c r="I2" s="549"/>
      <c r="J2" s="448"/>
      <c r="K2" s="546" t="str">
        <f>IF(ISBLANK(Aufgabenstellung_S1!O2),"",Aufgabenstellung_S1!O2)</f>
        <v/>
      </c>
      <c r="L2" s="581"/>
      <c r="M2" s="581"/>
      <c r="N2" s="581"/>
      <c r="O2" s="547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26.25" customHeight="1">
      <c r="A3" s="548" t="s">
        <v>32</v>
      </c>
      <c r="B3" s="548"/>
      <c r="C3" s="548"/>
      <c r="D3" s="548"/>
      <c r="E3" s="550" t="str">
        <f>IF(ISBLANK(Aufgabenstellung_S2!A2),"",Aufgabenstellung_S2!A2)</f>
        <v/>
      </c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</row>
    <row r="4" spans="1:76" ht="24" customHeight="1">
      <c r="A4" s="110" t="s">
        <v>22</v>
      </c>
      <c r="B4" s="110"/>
      <c r="C4" s="110"/>
      <c r="D4" s="111" t="s">
        <v>5</v>
      </c>
      <c r="E4" s="583" t="str">
        <f>IF(ISBLANK(Aufgabenstellung_S1!D25),"",Aufgabenstellung_S1!D25)</f>
        <v/>
      </c>
      <c r="F4" s="583"/>
      <c r="G4" s="583"/>
      <c r="H4" s="112"/>
      <c r="I4" s="112" t="s">
        <v>6</v>
      </c>
      <c r="J4" s="583" t="str">
        <f>IF(ISBLANK(Aufgabenstellung_S1!N25),"",Aufgabenstellung_S1!N25)</f>
        <v/>
      </c>
      <c r="K4" s="583"/>
      <c r="L4" s="583"/>
      <c r="M4" s="583"/>
      <c r="N4" s="583"/>
      <c r="O4" s="58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</row>
    <row r="5" spans="1:76" ht="16.5" customHeight="1">
      <c r="A5" s="113" t="s">
        <v>124</v>
      </c>
      <c r="B5" s="113"/>
      <c r="C5" s="113"/>
      <c r="D5" s="111" t="s">
        <v>5</v>
      </c>
      <c r="E5" s="583" t="str">
        <f>IF(ISBLANK(Aufgabenstellung_S1!D28),"",Aufgabenstellung_S1!D28)</f>
        <v/>
      </c>
      <c r="F5" s="583"/>
      <c r="G5" s="583"/>
      <c r="H5" s="112"/>
      <c r="I5" s="112" t="s">
        <v>6</v>
      </c>
      <c r="J5" s="583" t="str">
        <f>IF(ISBLANK(Aufgabenstellung_S1!N28),"",Aufgabenstellung_S1!N28)</f>
        <v/>
      </c>
      <c r="K5" s="583"/>
      <c r="L5" s="583"/>
      <c r="M5" s="583"/>
      <c r="N5" s="583"/>
      <c r="O5" s="58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</row>
    <row r="6" spans="1:76" ht="10.5" customHeight="1">
      <c r="A6" s="111"/>
      <c r="B6" s="111"/>
      <c r="C6" s="111"/>
      <c r="D6" s="111"/>
      <c r="E6" s="111"/>
      <c r="F6" s="111"/>
      <c r="G6" s="111"/>
      <c r="H6" s="112"/>
      <c r="I6" s="112"/>
      <c r="J6" s="114"/>
      <c r="K6" s="114"/>
      <c r="L6" s="114"/>
      <c r="M6" s="114"/>
      <c r="N6" s="114"/>
      <c r="O6" s="114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s="6" customFormat="1" ht="13.5" customHeight="1">
      <c r="A7" s="115" t="s">
        <v>148</v>
      </c>
      <c r="B7" s="115"/>
      <c r="C7" s="115"/>
      <c r="D7" s="111"/>
      <c r="E7" s="111"/>
      <c r="F7" s="111"/>
      <c r="G7" s="111"/>
      <c r="H7" s="275"/>
      <c r="I7" s="115" t="s">
        <v>236</v>
      </c>
      <c r="J7" s="116"/>
      <c r="K7" s="115"/>
      <c r="L7" s="115"/>
      <c r="M7" s="115"/>
      <c r="N7" s="115"/>
      <c r="O7" s="115"/>
      <c r="P7" s="13"/>
      <c r="Q7" s="13"/>
      <c r="R7" s="13"/>
      <c r="S7" s="13"/>
      <c r="T7" s="13"/>
      <c r="U7" s="13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1:76" ht="24" customHeight="1">
      <c r="A8" s="113" t="s">
        <v>50</v>
      </c>
      <c r="B8" s="111"/>
      <c r="C8" s="111"/>
      <c r="D8" s="111" t="s">
        <v>5</v>
      </c>
      <c r="E8" s="586" t="str">
        <f>IF(ISBLANK(Aufgabenstellung_S1!D16),"",Aufgabenstellung_S1!D16)</f>
        <v/>
      </c>
      <c r="F8" s="586"/>
      <c r="G8" s="586"/>
      <c r="H8" s="204"/>
      <c r="I8" s="204" t="s">
        <v>6</v>
      </c>
      <c r="J8" s="586" t="str">
        <f>IF(ISBLANK(Aufgabenstellung_S1!N16),"",Aufgabenstellung_S1!N16)</f>
        <v/>
      </c>
      <c r="K8" s="586"/>
      <c r="L8" s="586"/>
      <c r="M8" s="586"/>
      <c r="N8" s="586"/>
      <c r="O8" s="586"/>
      <c r="P8" s="13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24" customHeight="1">
      <c r="A9" s="118" t="s">
        <v>26</v>
      </c>
      <c r="B9" s="118"/>
      <c r="C9" s="584"/>
      <c r="D9" s="585"/>
      <c r="E9" s="585"/>
      <c r="F9" s="111"/>
      <c r="G9" s="117" t="s">
        <v>146</v>
      </c>
      <c r="H9" s="519"/>
      <c r="I9" s="519"/>
      <c r="J9" s="115"/>
      <c r="K9" s="582" t="s">
        <v>147</v>
      </c>
      <c r="L9" s="582"/>
      <c r="M9" s="519"/>
      <c r="N9" s="519"/>
      <c r="O9" s="519"/>
      <c r="P9" s="13"/>
      <c r="Q9" s="13"/>
      <c r="R9" s="13"/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" customHeight="1">
      <c r="A10" s="119">
        <f>COUNTIF(L14:O23,"-3")+COUNTIF(L14:O23,"-1")+COUNTIF(L14:O23,"0")+COUNTIF(L14:O23,"2")</f>
        <v>0</v>
      </c>
      <c r="B10" s="119"/>
      <c r="C10" s="110"/>
      <c r="D10" s="110"/>
      <c r="E10" s="110"/>
      <c r="F10" s="110"/>
      <c r="G10" s="110"/>
      <c r="H10" s="112"/>
      <c r="I10" s="112"/>
      <c r="J10" s="112"/>
      <c r="K10" s="111"/>
      <c r="L10" s="111"/>
      <c r="M10" s="111"/>
      <c r="N10" s="111"/>
      <c r="O10" s="115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4.25">
      <c r="A11" s="588" t="s">
        <v>155</v>
      </c>
      <c r="B11" s="589"/>
      <c r="C11" s="589"/>
      <c r="D11" s="589"/>
      <c r="E11" s="589"/>
      <c r="F11" s="598"/>
      <c r="G11" s="588" t="s">
        <v>156</v>
      </c>
      <c r="H11" s="589"/>
      <c r="I11" s="589"/>
      <c r="J11" s="589"/>
      <c r="K11" s="589"/>
      <c r="L11" s="593" t="s">
        <v>154</v>
      </c>
      <c r="M11" s="594"/>
      <c r="N11" s="594"/>
      <c r="O11" s="595"/>
      <c r="P11" s="13"/>
      <c r="Q11" s="13"/>
      <c r="R11" s="13"/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4.25" customHeight="1">
      <c r="A12" s="590"/>
      <c r="B12" s="591"/>
      <c r="C12" s="591"/>
      <c r="D12" s="591"/>
      <c r="E12" s="591"/>
      <c r="F12" s="599"/>
      <c r="G12" s="590"/>
      <c r="H12" s="591"/>
      <c r="I12" s="591"/>
      <c r="J12" s="591"/>
      <c r="K12" s="591"/>
      <c r="L12" s="120">
        <v>-3</v>
      </c>
      <c r="M12" s="120">
        <v>-1</v>
      </c>
      <c r="N12" s="120">
        <v>0</v>
      </c>
      <c r="O12" s="310" t="s">
        <v>302</v>
      </c>
      <c r="P12" s="13"/>
      <c r="Q12" s="13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4.25" customHeight="1">
      <c r="A13" s="567" t="s">
        <v>149</v>
      </c>
      <c r="B13" s="568"/>
      <c r="C13" s="568"/>
      <c r="D13" s="568"/>
      <c r="E13" s="568"/>
      <c r="F13" s="568"/>
      <c r="G13" s="571"/>
      <c r="H13" s="571"/>
      <c r="I13" s="571"/>
      <c r="J13" s="571"/>
      <c r="K13" s="571"/>
      <c r="L13" s="302"/>
      <c r="M13" s="121"/>
      <c r="N13" s="121"/>
      <c r="O13" s="144"/>
      <c r="P13" s="13"/>
      <c r="Q13" s="13"/>
      <c r="R13" s="13"/>
      <c r="S13" s="13"/>
      <c r="T13" s="13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37.5" customHeight="1">
      <c r="A14" s="269" t="s">
        <v>133</v>
      </c>
      <c r="B14" s="574" t="s">
        <v>240</v>
      </c>
      <c r="C14" s="574"/>
      <c r="D14" s="574"/>
      <c r="E14" s="574"/>
      <c r="F14" s="575"/>
      <c r="G14" s="572"/>
      <c r="H14" s="573"/>
      <c r="I14" s="573"/>
      <c r="J14" s="573"/>
      <c r="K14" s="573"/>
      <c r="L14" s="565"/>
      <c r="M14" s="565"/>
      <c r="N14" s="565"/>
      <c r="O14" s="565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37.5" customHeight="1">
      <c r="A15" s="270" t="s">
        <v>133</v>
      </c>
      <c r="B15" s="560" t="s">
        <v>241</v>
      </c>
      <c r="C15" s="560"/>
      <c r="D15" s="560"/>
      <c r="E15" s="560"/>
      <c r="F15" s="576"/>
      <c r="G15" s="555"/>
      <c r="H15" s="556"/>
      <c r="I15" s="556"/>
      <c r="J15" s="556"/>
      <c r="K15" s="556"/>
      <c r="L15" s="566"/>
      <c r="M15" s="566"/>
      <c r="N15" s="566"/>
      <c r="O15" s="566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4.25" customHeight="1">
      <c r="A16" s="567" t="s">
        <v>150</v>
      </c>
      <c r="B16" s="568"/>
      <c r="C16" s="568"/>
      <c r="D16" s="568"/>
      <c r="E16" s="568"/>
      <c r="F16" s="568"/>
      <c r="G16" s="571"/>
      <c r="H16" s="571"/>
      <c r="I16" s="571"/>
      <c r="J16" s="571"/>
      <c r="K16" s="571"/>
      <c r="L16" s="303"/>
      <c r="M16" s="122"/>
      <c r="N16" s="122"/>
      <c r="O16" s="145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37.5" customHeight="1">
      <c r="A17" s="269" t="s">
        <v>133</v>
      </c>
      <c r="B17" s="574" t="s">
        <v>239</v>
      </c>
      <c r="C17" s="574"/>
      <c r="D17" s="574"/>
      <c r="E17" s="574"/>
      <c r="F17" s="575"/>
      <c r="G17" s="572"/>
      <c r="H17" s="573"/>
      <c r="I17" s="573"/>
      <c r="J17" s="573"/>
      <c r="K17" s="573"/>
      <c r="L17" s="565"/>
      <c r="M17" s="565"/>
      <c r="N17" s="565"/>
      <c r="O17" s="565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37.5" customHeight="1">
      <c r="A18" s="271" t="s">
        <v>133</v>
      </c>
      <c r="B18" s="560" t="s">
        <v>242</v>
      </c>
      <c r="C18" s="560"/>
      <c r="D18" s="560"/>
      <c r="E18" s="560"/>
      <c r="F18" s="576"/>
      <c r="G18" s="555"/>
      <c r="H18" s="556"/>
      <c r="I18" s="556"/>
      <c r="J18" s="556"/>
      <c r="K18" s="556"/>
      <c r="L18" s="566"/>
      <c r="M18" s="566"/>
      <c r="N18" s="566"/>
      <c r="O18" s="56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4.25" customHeight="1">
      <c r="A19" s="569" t="s">
        <v>151</v>
      </c>
      <c r="B19" s="570"/>
      <c r="C19" s="570"/>
      <c r="D19" s="570"/>
      <c r="E19" s="570"/>
      <c r="F19" s="570"/>
      <c r="G19" s="571"/>
      <c r="H19" s="571"/>
      <c r="I19" s="571"/>
      <c r="J19" s="571"/>
      <c r="K19" s="571"/>
      <c r="L19" s="304"/>
      <c r="M19" s="123"/>
      <c r="N19" s="123"/>
      <c r="O19" s="146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37.5" customHeight="1">
      <c r="A20" s="269" t="s">
        <v>133</v>
      </c>
      <c r="B20" s="564" t="s">
        <v>243</v>
      </c>
      <c r="C20" s="564"/>
      <c r="D20" s="564"/>
      <c r="E20" s="564"/>
      <c r="F20" s="597"/>
      <c r="G20" s="577"/>
      <c r="H20" s="577"/>
      <c r="I20" s="577"/>
      <c r="J20" s="577"/>
      <c r="K20" s="577"/>
      <c r="L20" s="562"/>
      <c r="M20" s="562"/>
      <c r="N20" s="562"/>
      <c r="O20" s="56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37.5" customHeight="1">
      <c r="A21" s="272" t="s">
        <v>133</v>
      </c>
      <c r="B21" s="560" t="s">
        <v>278</v>
      </c>
      <c r="C21" s="560"/>
      <c r="D21" s="560"/>
      <c r="E21" s="560"/>
      <c r="F21" s="576"/>
      <c r="G21" s="556"/>
      <c r="H21" s="556"/>
      <c r="I21" s="556"/>
      <c r="J21" s="556"/>
      <c r="K21" s="556"/>
      <c r="L21" s="563"/>
      <c r="M21" s="563"/>
      <c r="N21" s="563"/>
      <c r="O21" s="56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2.75" customHeight="1">
      <c r="A22" s="578" t="s">
        <v>152</v>
      </c>
      <c r="B22" s="579"/>
      <c r="C22" s="579"/>
      <c r="D22" s="579"/>
      <c r="E22" s="579"/>
      <c r="F22" s="579"/>
      <c r="G22" s="596"/>
      <c r="H22" s="596"/>
      <c r="I22" s="596"/>
      <c r="J22" s="596"/>
      <c r="K22" s="596"/>
      <c r="L22" s="305"/>
      <c r="M22" s="124"/>
      <c r="N22" s="124"/>
      <c r="O22" s="14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37.5" customHeight="1">
      <c r="A23" s="269" t="s">
        <v>133</v>
      </c>
      <c r="B23" s="564" t="s">
        <v>244</v>
      </c>
      <c r="C23" s="564"/>
      <c r="D23" s="564"/>
      <c r="E23" s="564"/>
      <c r="F23" s="564"/>
      <c r="G23" s="592"/>
      <c r="H23" s="577"/>
      <c r="I23" s="577"/>
      <c r="J23" s="577"/>
      <c r="K23" s="577"/>
      <c r="L23" s="562"/>
      <c r="M23" s="562"/>
      <c r="N23" s="562"/>
      <c r="O23" s="562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37.5" customHeight="1">
      <c r="A24" s="272" t="s">
        <v>133</v>
      </c>
      <c r="B24" s="560" t="s">
        <v>245</v>
      </c>
      <c r="C24" s="560"/>
      <c r="D24" s="560"/>
      <c r="E24" s="560"/>
      <c r="F24" s="560"/>
      <c r="G24" s="555"/>
      <c r="H24" s="556"/>
      <c r="I24" s="556"/>
      <c r="J24" s="556"/>
      <c r="K24" s="556"/>
      <c r="L24" s="563"/>
      <c r="M24" s="563"/>
      <c r="N24" s="563"/>
      <c r="O24" s="56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2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6.5" customHeight="1">
      <c r="A26" s="119">
        <v>-3</v>
      </c>
      <c r="B26" s="119"/>
      <c r="C26" s="119"/>
      <c r="D26" s="119">
        <v>-1</v>
      </c>
      <c r="E26" s="119"/>
      <c r="F26" s="119">
        <v>0</v>
      </c>
      <c r="G26" s="119"/>
      <c r="H26" s="126"/>
      <c r="I26" s="558" t="s">
        <v>214</v>
      </c>
      <c r="J26" s="558"/>
      <c r="K26" s="559"/>
      <c r="L26" s="189" t="str">
        <f>IF(A10=0,"-",IF(L14+L17+L20+L23&gt;-10,CONCATENATE("  ",L14+L17+L20+L23),CONCATENATE(" ",L14+L17+L20+L23)))</f>
        <v>-</v>
      </c>
      <c r="M26" s="189" t="str">
        <f>IF(A10=0,"-",CONCATENATE("  ",M14+M17+M20+M23))</f>
        <v>-</v>
      </c>
      <c r="N26" s="125">
        <v>0</v>
      </c>
      <c r="O26" s="189" t="str">
        <f>IF(A10=0,"+",CONCATENATE("  ",O14+O17+O20+O23))</f>
        <v>+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42" customHeight="1">
      <c r="A27" s="553" t="s">
        <v>22</v>
      </c>
      <c r="B27" s="553"/>
      <c r="C27" s="127"/>
      <c r="D27" s="111"/>
      <c r="E27" s="111"/>
      <c r="F27" s="111"/>
      <c r="G27" s="111"/>
      <c r="H27" s="128"/>
      <c r="I27" s="129" t="s">
        <v>124</v>
      </c>
      <c r="J27" s="117"/>
      <c r="K27" s="128"/>
      <c r="L27" s="128"/>
      <c r="M27" s="128"/>
      <c r="N27" s="130">
        <v>2</v>
      </c>
      <c r="O27" s="130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21" customHeight="1">
      <c r="A28" s="127" t="s">
        <v>26</v>
      </c>
      <c r="B28" s="127"/>
      <c r="C28" s="127"/>
      <c r="D28" s="111" t="s">
        <v>27</v>
      </c>
      <c r="E28" s="117"/>
      <c r="F28" s="117"/>
      <c r="G28" s="111"/>
      <c r="H28" s="128"/>
      <c r="I28" s="127" t="s">
        <v>26</v>
      </c>
      <c r="J28" s="117"/>
      <c r="K28" s="111" t="s">
        <v>27</v>
      </c>
      <c r="L28" s="117"/>
      <c r="M28" s="128"/>
      <c r="N28" s="128"/>
      <c r="O28" s="1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16.5" customHeight="1">
      <c r="A29" s="457"/>
      <c r="B29" s="450"/>
      <c r="C29" s="115"/>
      <c r="D29" s="557"/>
      <c r="E29" s="557"/>
      <c r="F29" s="557"/>
      <c r="G29" s="557"/>
      <c r="H29" s="115"/>
      <c r="I29" s="322"/>
      <c r="J29" s="115"/>
      <c r="K29" s="557"/>
      <c r="L29" s="557"/>
      <c r="M29" s="557"/>
      <c r="N29" s="557"/>
      <c r="O29" s="557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25.5" customHeight="1">
      <c r="A30" s="561" t="s">
        <v>170</v>
      </c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>
      <c r="A31" s="561" t="s">
        <v>171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>
      <c r="A32" s="561" t="s">
        <v>172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82">
      <c r="A33" s="561" t="s">
        <v>153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82" ht="15" customHeight="1">
      <c r="A34" s="561" t="s">
        <v>198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</row>
    <row r="35" spans="1:82" ht="19.5" customHeight="1">
      <c r="A35" s="554" t="s">
        <v>349</v>
      </c>
      <c r="B35" s="554"/>
      <c r="C35" s="188"/>
      <c r="D35" s="188"/>
      <c r="E35" s="188"/>
      <c r="F35" s="188"/>
      <c r="G35" s="188"/>
      <c r="H35" s="188"/>
      <c r="I35" s="188"/>
      <c r="J35" s="587" t="str">
        <f>CONCATENATE(LEFT(Aufgabenstellung_S1!N8,1),LEFT(Aufgabenstellung_S1!D8,2)," / ",Aufgabenstellung_S1!O2," / Seite 1 von 1")</f>
        <v xml:space="preserve"> /  / Seite 1 von 1</v>
      </c>
      <c r="K35" s="587"/>
      <c r="L35" s="587"/>
      <c r="M35" s="587"/>
      <c r="N35" s="587"/>
      <c r="O35" s="58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</row>
    <row r="36" spans="1:8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</row>
    <row r="37" spans="1:8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3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8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</row>
    <row r="39" spans="1:8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3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</row>
    <row r="41" spans="1:8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</row>
    <row r="42" spans="1:8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</row>
    <row r="44" spans="1:8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3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</row>
    <row r="45" spans="1:8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</row>
    <row r="46" spans="1:8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</row>
    <row r="47" spans="1:8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1:8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3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</row>
    <row r="49" spans="1:8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3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</row>
    <row r="50" spans="1:8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</row>
    <row r="51" spans="1:8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1:8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3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1:8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1:8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</row>
    <row r="55" spans="1:8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1:8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</row>
    <row r="57" spans="1:8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</row>
    <row r="58" spans="1:8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1:8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8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</row>
    <row r="61" spans="1:8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1:8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2"/>
      <c r="Q62" s="12"/>
      <c r="R62" s="12"/>
      <c r="S62" s="12"/>
      <c r="T62" s="12"/>
      <c r="U62" s="12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8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1:8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8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</row>
    <row r="66" spans="1:8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</row>
    <row r="67" spans="1:8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</row>
    <row r="68" spans="1:8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</row>
    <row r="69" spans="1:8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</row>
    <row r="70" spans="1:8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</row>
    <row r="71" spans="1:8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</row>
    <row r="72" spans="1:8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</row>
    <row r="73" spans="1:8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</row>
    <row r="74" spans="1:8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8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8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8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8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8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8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2:30">
      <c r="V97" s="12"/>
      <c r="W97" s="12"/>
      <c r="X97" s="12"/>
      <c r="Y97" s="12"/>
      <c r="Z97" s="12"/>
      <c r="AA97" s="12"/>
      <c r="AB97" s="12"/>
      <c r="AC97" s="12"/>
      <c r="AD97" s="12"/>
    </row>
  </sheetData>
  <sheetProtection sheet="1" objects="1" scenarios="1"/>
  <mergeCells count="71">
    <mergeCell ref="B20:F20"/>
    <mergeCell ref="B21:F21"/>
    <mergeCell ref="J4:O4"/>
    <mergeCell ref="J5:O5"/>
    <mergeCell ref="B18:F18"/>
    <mergeCell ref="A13:F13"/>
    <mergeCell ref="A11:F12"/>
    <mergeCell ref="J35:O35"/>
    <mergeCell ref="H9:I9"/>
    <mergeCell ref="G11:K12"/>
    <mergeCell ref="N14:N15"/>
    <mergeCell ref="O14:O15"/>
    <mergeCell ref="L17:L18"/>
    <mergeCell ref="M17:M18"/>
    <mergeCell ref="N17:N18"/>
    <mergeCell ref="O17:O18"/>
    <mergeCell ref="G23:K23"/>
    <mergeCell ref="M20:M21"/>
    <mergeCell ref="N20:N21"/>
    <mergeCell ref="O20:O21"/>
    <mergeCell ref="L11:O11"/>
    <mergeCell ref="G13:K13"/>
    <mergeCell ref="G22:K22"/>
    <mergeCell ref="K1:O1"/>
    <mergeCell ref="K2:O2"/>
    <mergeCell ref="G14:K14"/>
    <mergeCell ref="G15:K15"/>
    <mergeCell ref="M9:O9"/>
    <mergeCell ref="K9:L9"/>
    <mergeCell ref="E5:G5"/>
    <mergeCell ref="E4:G4"/>
    <mergeCell ref="L14:L15"/>
    <mergeCell ref="C9:E9"/>
    <mergeCell ref="A1:J1"/>
    <mergeCell ref="A2:J2"/>
    <mergeCell ref="E3:O3"/>
    <mergeCell ref="A3:D3"/>
    <mergeCell ref="E8:G8"/>
    <mergeCell ref="J8:O8"/>
    <mergeCell ref="B23:F23"/>
    <mergeCell ref="M14:M15"/>
    <mergeCell ref="A16:F16"/>
    <mergeCell ref="A19:F19"/>
    <mergeCell ref="G16:K16"/>
    <mergeCell ref="G19:K19"/>
    <mergeCell ref="G17:K17"/>
    <mergeCell ref="G18:K18"/>
    <mergeCell ref="B14:F14"/>
    <mergeCell ref="B15:F15"/>
    <mergeCell ref="B17:F17"/>
    <mergeCell ref="G20:K20"/>
    <mergeCell ref="G21:K21"/>
    <mergeCell ref="L20:L21"/>
    <mergeCell ref="L23:L24"/>
    <mergeCell ref="A22:F22"/>
    <mergeCell ref="A29:B29"/>
    <mergeCell ref="A27:B27"/>
    <mergeCell ref="A35:B35"/>
    <mergeCell ref="G24:K24"/>
    <mergeCell ref="D29:G29"/>
    <mergeCell ref="K29:O29"/>
    <mergeCell ref="I26:K26"/>
    <mergeCell ref="B24:F24"/>
    <mergeCell ref="A30:O30"/>
    <mergeCell ref="A31:O31"/>
    <mergeCell ref="A32:O32"/>
    <mergeCell ref="A33:O33"/>
    <mergeCell ref="A34:O34"/>
    <mergeCell ref="M23:M24"/>
    <mergeCell ref="N23:N24"/>
    <mergeCell ref="O23:O24"/>
  </mergeCells>
  <dataValidations count="4">
    <dataValidation type="list" allowBlank="1" showInputMessage="1" showErrorMessage="1" sqref="L14:L15 L23 L20:L21 L17:L18">
      <formula1>$A$26:$B$26</formula1>
    </dataValidation>
    <dataValidation type="list" allowBlank="1" showInputMessage="1" showErrorMessage="1" sqref="M14:M15 M23 M20:M21 M17:M18">
      <formula1>$D$26:$E$26</formula1>
    </dataValidation>
    <dataValidation type="list" allowBlank="1" showInputMessage="1" showErrorMessage="1" sqref="N14:N15 N23 N20:N21 N17:N18">
      <formula1>$F$26:$G$26</formula1>
    </dataValidation>
    <dataValidation type="list" allowBlank="1" showInputMessage="1" showErrorMessage="1" sqref="O14:O15 O23 O20:O21 O17:O18">
      <formula1>$N$27:$O$27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6DECB63F-7527-4D49-AF87-F7AE28ED54E5}">
            <xm:f>LEFT(L26,LEN("-"))="-"</xm:f>
            <xm:f>"-"</xm:f>
            <x14:dxf>
              <numFmt numFmtId="0" formatCode="General"/>
              <fill>
                <patternFill patternType="none">
                  <bgColor auto="1"/>
                </patternFill>
              </fill>
            </x14:dxf>
          </x14:cfRule>
          <xm:sqref>L26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showGridLines="0" showRowColHeaders="0" zoomScaleNormal="100" workbookViewId="0">
      <selection activeCell="D14" sqref="D14:J14"/>
    </sheetView>
  </sheetViews>
  <sheetFormatPr baseColWidth="10" defaultRowHeight="12.75"/>
  <cols>
    <col min="1" max="1" width="7.140625" customWidth="1"/>
    <col min="2" max="2" width="10.28515625" customWidth="1"/>
    <col min="3" max="4" width="3.28515625" customWidth="1"/>
    <col min="5" max="5" width="10.85546875" customWidth="1"/>
    <col min="6" max="6" width="8" customWidth="1"/>
    <col min="7" max="7" width="3.140625" customWidth="1"/>
    <col min="8" max="8" width="19.28515625" customWidth="1"/>
    <col min="9" max="9" width="5.28515625" customWidth="1"/>
    <col min="10" max="14" width="4.28515625" customWidth="1"/>
    <col min="15" max="15" width="25" customWidth="1"/>
  </cols>
  <sheetData>
    <row r="1" spans="1:36" ht="15">
      <c r="A1" s="532" t="s">
        <v>0</v>
      </c>
      <c r="B1" s="532"/>
      <c r="C1" s="532"/>
      <c r="D1" s="532"/>
      <c r="E1" s="532"/>
      <c r="F1" s="532"/>
      <c r="G1" s="532"/>
      <c r="H1" s="533"/>
      <c r="I1" s="650" t="s">
        <v>132</v>
      </c>
      <c r="J1" s="651"/>
      <c r="K1" s="651"/>
      <c r="L1" s="651"/>
      <c r="M1" s="651"/>
      <c r="N1" s="652"/>
      <c r="P1" s="134"/>
      <c r="Q1" s="134"/>
      <c r="R1" s="134"/>
      <c r="S1" s="134"/>
      <c r="T1" s="134"/>
      <c r="U1" s="134"/>
      <c r="V1" s="134"/>
      <c r="W1" s="47"/>
      <c r="X1" s="47"/>
      <c r="Y1" s="14"/>
    </row>
    <row r="2" spans="1:36" ht="37.5" customHeight="1">
      <c r="A2" s="534" t="s">
        <v>199</v>
      </c>
      <c r="B2" s="534"/>
      <c r="C2" s="534"/>
      <c r="D2" s="534"/>
      <c r="E2" s="534"/>
      <c r="F2" s="534"/>
      <c r="G2" s="534"/>
      <c r="H2" s="535"/>
      <c r="I2" s="529" t="str">
        <f>IF(ISBLANK(Aufgabenstellung_S1!O2),"",Aufgabenstellung_S1!O2)</f>
        <v/>
      </c>
      <c r="J2" s="530"/>
      <c r="K2" s="530"/>
      <c r="L2" s="530"/>
      <c r="M2" s="530"/>
      <c r="N2" s="531"/>
      <c r="P2" s="4"/>
      <c r="Q2" s="4"/>
      <c r="R2" s="4"/>
      <c r="S2" s="4"/>
      <c r="T2" s="4"/>
      <c r="U2" s="4"/>
      <c r="V2" s="4"/>
      <c r="W2" s="43"/>
      <c r="X2" s="4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26.25" customHeight="1">
      <c r="A3" s="607" t="s">
        <v>32</v>
      </c>
      <c r="B3" s="607"/>
      <c r="C3" s="607"/>
      <c r="D3" s="607"/>
      <c r="E3" s="608" t="str">
        <f>IF(ISBLANK(Aufgabenstellung_S2!A2),"",Aufgabenstellung_S2!A2)</f>
        <v/>
      </c>
      <c r="F3" s="608"/>
      <c r="G3" s="608"/>
      <c r="H3" s="608"/>
      <c r="I3" s="608"/>
      <c r="J3" s="608"/>
      <c r="K3" s="608"/>
      <c r="L3" s="608"/>
      <c r="M3" s="608"/>
      <c r="N3" s="608"/>
      <c r="O3" s="65"/>
      <c r="P3" s="14"/>
      <c r="Q3" s="14"/>
      <c r="R3" s="14"/>
      <c r="S3" s="14"/>
      <c r="T3" s="14"/>
      <c r="U3" s="14"/>
      <c r="V3" s="14"/>
      <c r="W3" s="14"/>
    </row>
    <row r="4" spans="1:36" ht="24" customHeight="1">
      <c r="A4" s="66" t="s">
        <v>22</v>
      </c>
      <c r="B4" s="66"/>
      <c r="C4" s="18" t="s">
        <v>5</v>
      </c>
      <c r="D4" s="241"/>
      <c r="E4" s="537" t="str">
        <f>IF(ISBLANK(Aufgabenstellung_S1!D25),"",Aufgabenstellung_S1!D25)</f>
        <v/>
      </c>
      <c r="F4" s="537"/>
      <c r="G4" s="537"/>
      <c r="H4" s="238" t="s">
        <v>251</v>
      </c>
      <c r="I4" s="537" t="str">
        <f>IF(ISBLANK(Aufgabenstellung_S1!N25),"",Aufgabenstellung_S1!N25)</f>
        <v/>
      </c>
      <c r="J4" s="537"/>
      <c r="K4" s="537"/>
      <c r="L4" s="537"/>
      <c r="M4" s="537"/>
      <c r="N4" s="537"/>
      <c r="O4" s="49"/>
      <c r="P4" s="6"/>
    </row>
    <row r="5" spans="1:36" ht="16.5" customHeight="1">
      <c r="A5" s="67" t="s">
        <v>124</v>
      </c>
      <c r="B5" s="67"/>
      <c r="C5" s="18" t="s">
        <v>5</v>
      </c>
      <c r="D5" s="241"/>
      <c r="E5" s="609" t="str">
        <f>IF(ISBLANK(Aufgabenstellung_S1!D28),"",Aufgabenstellung_S1!D28)</f>
        <v/>
      </c>
      <c r="F5" s="609"/>
      <c r="G5" s="609"/>
      <c r="H5" s="238" t="s">
        <v>251</v>
      </c>
      <c r="I5" s="609" t="str">
        <f>IF(ISBLANK(Aufgabenstellung_S1!N28),"",Aufgabenstellung_S1!N28)</f>
        <v/>
      </c>
      <c r="J5" s="609"/>
      <c r="K5" s="609"/>
      <c r="L5" s="609"/>
      <c r="M5" s="609"/>
      <c r="N5" s="609"/>
      <c r="O5" s="49"/>
      <c r="P5" s="49"/>
      <c r="Q5" s="49"/>
      <c r="R5" s="49"/>
      <c r="S5" s="12"/>
    </row>
    <row r="6" spans="1:36" ht="12" customHeight="1">
      <c r="A6" s="18"/>
      <c r="B6" s="18"/>
      <c r="C6" s="18"/>
      <c r="D6" s="18"/>
      <c r="E6" s="18"/>
      <c r="F6" s="18"/>
      <c r="G6" s="58"/>
      <c r="H6" s="58"/>
      <c r="I6" s="77">
        <v>-3</v>
      </c>
      <c r="J6" s="77"/>
      <c r="K6" s="77">
        <v>-1</v>
      </c>
      <c r="L6" s="77"/>
      <c r="M6" s="77">
        <v>0</v>
      </c>
      <c r="N6" s="77"/>
      <c r="O6" s="69"/>
      <c r="P6" s="6"/>
    </row>
    <row r="7" spans="1:36" s="6" customFormat="1" ht="13.5" customHeight="1">
      <c r="A7" s="49" t="s">
        <v>303</v>
      </c>
      <c r="B7" s="49"/>
      <c r="C7" s="18"/>
      <c r="D7" s="18"/>
      <c r="E7" s="18"/>
      <c r="F7" s="18"/>
      <c r="G7" s="275"/>
      <c r="H7" s="49" t="s">
        <v>236</v>
      </c>
      <c r="I7" s="91">
        <v>2</v>
      </c>
      <c r="J7" s="77"/>
      <c r="K7" s="77">
        <f>COUNTIF($K$14:$N$46,"-3")+COUNTIF($K$14:$N$46,"-1")+COUNTIF($K$14:$N$46,"0")+COUNTIF($K$14:$N$46,"2")</f>
        <v>0</v>
      </c>
      <c r="L7" s="77"/>
      <c r="M7" s="77"/>
      <c r="N7" s="77"/>
      <c r="O7" s="49"/>
    </row>
    <row r="8" spans="1:36" ht="25.5" customHeight="1">
      <c r="A8" s="67" t="s">
        <v>50</v>
      </c>
      <c r="B8" s="18"/>
      <c r="C8" s="18" t="s">
        <v>5</v>
      </c>
      <c r="D8" s="18"/>
      <c r="E8" s="583" t="str">
        <f>IF(ISBLANK(Aufgabenstellung_S1!D16),"",Aufgabenstellung_S1!D16)</f>
        <v/>
      </c>
      <c r="F8" s="583"/>
      <c r="G8" s="583"/>
      <c r="H8" s="239" t="s">
        <v>251</v>
      </c>
      <c r="I8" s="583" t="str">
        <f>IF(ISBLANK(Aufgabenstellung_S1!N16),"",Aufgabenstellung_S1!N16)</f>
        <v/>
      </c>
      <c r="J8" s="583"/>
      <c r="K8" s="583"/>
      <c r="L8" s="583"/>
      <c r="M8" s="583"/>
      <c r="N8" s="583"/>
      <c r="O8" s="49"/>
      <c r="P8" s="6"/>
    </row>
    <row r="9" spans="1:36" ht="25.5" customHeight="1">
      <c r="A9" s="68" t="s">
        <v>26</v>
      </c>
      <c r="B9" s="604"/>
      <c r="C9" s="605"/>
      <c r="D9" s="605"/>
      <c r="E9" s="18"/>
      <c r="F9" s="242" t="s">
        <v>223</v>
      </c>
      <c r="G9" s="450"/>
      <c r="H9" s="450"/>
      <c r="I9" s="49"/>
      <c r="J9" s="606" t="s">
        <v>252</v>
      </c>
      <c r="K9" s="606"/>
      <c r="L9" s="450"/>
      <c r="M9" s="450"/>
      <c r="N9" s="450"/>
      <c r="O9" s="70"/>
      <c r="P9" s="37"/>
      <c r="Q9" s="37"/>
      <c r="R9" s="37"/>
      <c r="S9" s="37"/>
      <c r="T9" s="37"/>
      <c r="U9" s="37"/>
      <c r="V9" s="37"/>
      <c r="W9" s="37"/>
      <c r="X9" s="37"/>
    </row>
    <row r="10" spans="1:36" ht="9" customHeight="1">
      <c r="A10" s="77">
        <f>COUNTIF(K14:N46,"-3")+COUNTIF(K14:N46,"-1")+COUNTIF(K14:N46,"0")+COUNTIF(K14:N46,"2")</f>
        <v>0</v>
      </c>
      <c r="B10" s="66"/>
      <c r="C10" s="66"/>
      <c r="D10" s="66"/>
      <c r="E10" s="66"/>
      <c r="F10" s="66"/>
      <c r="G10" s="58"/>
      <c r="H10" s="58"/>
      <c r="I10" s="58"/>
      <c r="J10" s="18"/>
      <c r="K10" s="18"/>
      <c r="L10" s="18"/>
      <c r="M10" s="18"/>
      <c r="N10" s="49"/>
      <c r="O10" s="49"/>
      <c r="P10" s="39"/>
      <c r="Q10" s="8"/>
      <c r="R10" s="8"/>
      <c r="S10" s="8"/>
      <c r="T10" s="8"/>
      <c r="U10" s="8"/>
      <c r="V10" s="8"/>
      <c r="W10" s="8"/>
      <c r="X10" s="8"/>
    </row>
    <row r="11" spans="1:36" ht="14.25">
      <c r="A11" s="613" t="s">
        <v>246</v>
      </c>
      <c r="B11" s="614"/>
      <c r="C11" s="614"/>
      <c r="D11" s="614"/>
      <c r="E11" s="614"/>
      <c r="F11" s="614"/>
      <c r="G11" s="614"/>
      <c r="H11" s="614"/>
      <c r="I11" s="614"/>
      <c r="J11" s="615"/>
      <c r="K11" s="610" t="s">
        <v>161</v>
      </c>
      <c r="L11" s="611"/>
      <c r="M11" s="611"/>
      <c r="N11" s="612"/>
      <c r="O11" s="49"/>
      <c r="P11" s="39"/>
      <c r="Q11" s="8"/>
      <c r="R11" s="8"/>
      <c r="S11" s="8"/>
      <c r="T11" s="8"/>
      <c r="U11" s="8"/>
      <c r="V11" s="8"/>
      <c r="W11" s="8"/>
      <c r="X11" s="8"/>
    </row>
    <row r="12" spans="1:36" ht="14.25">
      <c r="A12" s="616"/>
      <c r="B12" s="617"/>
      <c r="C12" s="617"/>
      <c r="D12" s="617"/>
      <c r="E12" s="617"/>
      <c r="F12" s="617"/>
      <c r="G12" s="617"/>
      <c r="H12" s="617"/>
      <c r="I12" s="617"/>
      <c r="J12" s="618"/>
      <c r="K12" s="87">
        <v>-3</v>
      </c>
      <c r="L12" s="87">
        <v>-1</v>
      </c>
      <c r="M12" s="87">
        <v>0</v>
      </c>
      <c r="N12" s="309" t="s">
        <v>302</v>
      </c>
      <c r="O12" s="70"/>
      <c r="P12" s="40"/>
      <c r="Q12" s="38"/>
      <c r="R12" s="38"/>
      <c r="S12" s="38"/>
      <c r="T12" s="38"/>
      <c r="U12" s="38"/>
      <c r="V12" s="38"/>
      <c r="W12" s="38"/>
      <c r="X12" s="38"/>
    </row>
    <row r="13" spans="1:36" ht="7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9"/>
      <c r="L13" s="89"/>
      <c r="M13" s="89"/>
      <c r="N13" s="89"/>
      <c r="O13" s="70"/>
      <c r="P13" s="40"/>
      <c r="Q13" s="38"/>
      <c r="R13" s="38"/>
      <c r="S13" s="38"/>
      <c r="T13" s="38"/>
      <c r="U13" s="38"/>
      <c r="V13" s="38"/>
      <c r="W13" s="38"/>
      <c r="X13" s="38"/>
    </row>
    <row r="14" spans="1:36" ht="15.75" customHeight="1">
      <c r="A14" s="619" t="s">
        <v>247</v>
      </c>
      <c r="B14" s="620"/>
      <c r="C14" s="620"/>
      <c r="D14" s="621"/>
      <c r="E14" s="621"/>
      <c r="F14" s="621"/>
      <c r="G14" s="621"/>
      <c r="H14" s="621"/>
      <c r="I14" s="621"/>
      <c r="J14" s="622"/>
      <c r="K14" s="624"/>
      <c r="L14" s="625"/>
      <c r="M14" s="625"/>
      <c r="N14" s="626"/>
      <c r="O14" s="49"/>
      <c r="P14" s="40"/>
      <c r="Q14" s="38"/>
      <c r="R14" s="38"/>
      <c r="S14" s="38"/>
      <c r="T14" s="38"/>
      <c r="U14" s="38"/>
      <c r="V14" s="38"/>
      <c r="W14" s="38"/>
      <c r="X14" s="38"/>
    </row>
    <row r="15" spans="1:36" ht="15.75" customHeight="1">
      <c r="A15" s="634"/>
      <c r="B15" s="635"/>
      <c r="C15" s="635"/>
      <c r="D15" s="635"/>
      <c r="E15" s="635"/>
      <c r="F15" s="635"/>
      <c r="G15" s="635"/>
      <c r="H15" s="635"/>
      <c r="I15" s="635"/>
      <c r="J15" s="636"/>
      <c r="K15" s="627"/>
      <c r="L15" s="628"/>
      <c r="M15" s="628"/>
      <c r="N15" s="629"/>
      <c r="O15" s="49"/>
      <c r="P15" s="40"/>
      <c r="Q15" s="38"/>
      <c r="R15" s="38"/>
      <c r="S15" s="38"/>
      <c r="T15" s="38"/>
      <c r="U15" s="38"/>
      <c r="V15" s="38"/>
      <c r="W15" s="38"/>
      <c r="X15" s="38"/>
    </row>
    <row r="16" spans="1:36" ht="15.75" customHeight="1">
      <c r="A16" s="601"/>
      <c r="B16" s="602"/>
      <c r="C16" s="602"/>
      <c r="D16" s="602"/>
      <c r="E16" s="602"/>
      <c r="F16" s="602"/>
      <c r="G16" s="602"/>
      <c r="H16" s="602"/>
      <c r="I16" s="602"/>
      <c r="J16" s="603"/>
      <c r="K16" s="627"/>
      <c r="L16" s="628"/>
      <c r="M16" s="628"/>
      <c r="N16" s="629"/>
      <c r="O16" s="49"/>
      <c r="P16" s="40"/>
      <c r="Q16" s="38"/>
      <c r="R16" s="38"/>
      <c r="S16" s="38"/>
      <c r="T16" s="38"/>
      <c r="U16" s="38"/>
      <c r="V16" s="38"/>
      <c r="W16" s="38"/>
      <c r="X16" s="38"/>
    </row>
    <row r="17" spans="1:24" ht="15.75" customHeight="1">
      <c r="A17" s="634"/>
      <c r="B17" s="635"/>
      <c r="C17" s="635"/>
      <c r="D17" s="635"/>
      <c r="E17" s="635"/>
      <c r="F17" s="635"/>
      <c r="G17" s="635"/>
      <c r="H17" s="635"/>
      <c r="I17" s="635"/>
      <c r="J17" s="636"/>
      <c r="K17" s="630"/>
      <c r="L17" s="631"/>
      <c r="M17" s="631"/>
      <c r="N17" s="632"/>
      <c r="O17" s="49"/>
      <c r="P17" s="40"/>
      <c r="Q17" s="38"/>
      <c r="R17" s="38"/>
      <c r="S17" s="38"/>
      <c r="T17" s="38"/>
      <c r="U17" s="38"/>
      <c r="V17" s="38"/>
      <c r="W17" s="38"/>
      <c r="X17" s="38"/>
    </row>
    <row r="18" spans="1:24" ht="15.75" customHeight="1">
      <c r="A18" s="640" t="s">
        <v>160</v>
      </c>
      <c r="B18" s="641"/>
      <c r="C18" s="641"/>
      <c r="D18" s="635"/>
      <c r="E18" s="635"/>
      <c r="F18" s="635"/>
      <c r="G18" s="635"/>
      <c r="H18" s="635"/>
      <c r="I18" s="635"/>
      <c r="J18" s="636"/>
      <c r="K18" s="633"/>
      <c r="L18" s="633"/>
      <c r="M18" s="633"/>
      <c r="N18" s="633"/>
      <c r="O18" s="49"/>
      <c r="P18" s="40"/>
      <c r="Q18" s="38"/>
      <c r="R18" s="38"/>
      <c r="S18" s="38"/>
      <c r="T18" s="38"/>
      <c r="U18" s="38"/>
      <c r="V18" s="38"/>
      <c r="W18" s="38"/>
      <c r="X18" s="38"/>
    </row>
    <row r="19" spans="1:24" ht="15.75" customHeight="1">
      <c r="A19" s="634"/>
      <c r="B19" s="635"/>
      <c r="C19" s="635"/>
      <c r="D19" s="635"/>
      <c r="E19" s="635"/>
      <c r="F19" s="635"/>
      <c r="G19" s="635"/>
      <c r="H19" s="635"/>
      <c r="I19" s="635"/>
      <c r="J19" s="636"/>
      <c r="K19" s="633"/>
      <c r="L19" s="633"/>
      <c r="M19" s="633"/>
      <c r="N19" s="633"/>
      <c r="O19" s="49"/>
      <c r="P19" s="40"/>
      <c r="Q19" s="38"/>
      <c r="R19" s="38"/>
      <c r="S19" s="38"/>
      <c r="T19" s="38"/>
      <c r="U19" s="38"/>
      <c r="V19" s="38"/>
      <c r="W19" s="38"/>
      <c r="X19" s="38"/>
    </row>
    <row r="20" spans="1:24" ht="15.75" customHeight="1">
      <c r="A20" s="601"/>
      <c r="B20" s="602"/>
      <c r="C20" s="602"/>
      <c r="D20" s="602"/>
      <c r="E20" s="602"/>
      <c r="F20" s="602"/>
      <c r="G20" s="602"/>
      <c r="H20" s="602"/>
      <c r="I20" s="602"/>
      <c r="J20" s="603"/>
      <c r="K20" s="633"/>
      <c r="L20" s="633"/>
      <c r="M20" s="633"/>
      <c r="N20" s="633"/>
      <c r="O20" s="49"/>
      <c r="P20" s="40"/>
      <c r="Q20" s="38"/>
      <c r="R20" s="38"/>
      <c r="S20" s="38"/>
      <c r="T20" s="38"/>
      <c r="U20" s="38"/>
      <c r="V20" s="38"/>
      <c r="W20" s="38"/>
      <c r="X20" s="38"/>
    </row>
    <row r="21" spans="1:24" ht="15.75" customHeight="1">
      <c r="A21" s="601"/>
      <c r="B21" s="602"/>
      <c r="C21" s="602"/>
      <c r="D21" s="602"/>
      <c r="E21" s="602"/>
      <c r="F21" s="602"/>
      <c r="G21" s="602"/>
      <c r="H21" s="602"/>
      <c r="I21" s="602"/>
      <c r="J21" s="603"/>
      <c r="K21" s="633"/>
      <c r="L21" s="633"/>
      <c r="M21" s="633"/>
      <c r="N21" s="633"/>
      <c r="O21" s="49"/>
      <c r="P21" s="40"/>
      <c r="Q21" s="38"/>
      <c r="R21" s="38"/>
      <c r="S21" s="38"/>
      <c r="T21" s="38"/>
      <c r="U21" s="38"/>
      <c r="V21" s="38"/>
      <c r="W21" s="38"/>
      <c r="X21" s="38"/>
    </row>
    <row r="22" spans="1:24" ht="15.75" customHeight="1">
      <c r="A22" s="634"/>
      <c r="B22" s="635"/>
      <c r="C22" s="635"/>
      <c r="D22" s="635"/>
      <c r="E22" s="635"/>
      <c r="F22" s="635"/>
      <c r="G22" s="635"/>
      <c r="H22" s="635"/>
      <c r="I22" s="635"/>
      <c r="J22" s="636"/>
      <c r="K22" s="633"/>
      <c r="L22" s="633"/>
      <c r="M22" s="633"/>
      <c r="N22" s="633"/>
      <c r="O22" s="49"/>
      <c r="P22" s="40"/>
      <c r="Q22" s="38"/>
      <c r="R22" s="38"/>
      <c r="S22" s="38"/>
      <c r="T22" s="38"/>
      <c r="U22" s="38"/>
      <c r="V22" s="38"/>
      <c r="W22" s="38"/>
      <c r="X22" s="38"/>
    </row>
    <row r="23" spans="1:24" ht="15.75" customHeight="1">
      <c r="A23" s="637"/>
      <c r="B23" s="638"/>
      <c r="C23" s="638"/>
      <c r="D23" s="638"/>
      <c r="E23" s="638"/>
      <c r="F23" s="638"/>
      <c r="G23" s="638"/>
      <c r="H23" s="638"/>
      <c r="I23" s="638"/>
      <c r="J23" s="639"/>
      <c r="K23" s="633"/>
      <c r="L23" s="633"/>
      <c r="M23" s="633"/>
      <c r="N23" s="633"/>
      <c r="O23" s="49"/>
      <c r="P23" s="40"/>
      <c r="Q23" s="38"/>
      <c r="R23" s="38"/>
      <c r="S23" s="38"/>
      <c r="T23" s="38"/>
      <c r="U23" s="38"/>
      <c r="V23" s="38"/>
      <c r="W23" s="38"/>
      <c r="X23" s="38"/>
    </row>
    <row r="24" spans="1:24" ht="7.5" customHeight="1">
      <c r="A24" s="73"/>
      <c r="B24" s="73"/>
      <c r="C24" s="73"/>
      <c r="D24" s="73"/>
      <c r="E24" s="73"/>
      <c r="F24" s="73"/>
      <c r="G24" s="85"/>
      <c r="H24" s="85"/>
      <c r="I24" s="86"/>
      <c r="J24" s="86"/>
      <c r="K24" s="86"/>
      <c r="L24" s="86"/>
      <c r="M24" s="86"/>
      <c r="N24" s="86"/>
      <c r="O24" s="70"/>
      <c r="P24" s="40"/>
      <c r="Q24" s="38"/>
      <c r="R24" s="38"/>
      <c r="S24" s="38"/>
      <c r="T24" s="38"/>
      <c r="U24" s="38"/>
      <c r="V24" s="38"/>
      <c r="W24" s="38"/>
      <c r="X24" s="38"/>
    </row>
    <row r="25" spans="1:24" ht="15.75" customHeight="1">
      <c r="A25" s="619" t="s">
        <v>248</v>
      </c>
      <c r="B25" s="620"/>
      <c r="C25" s="620"/>
      <c r="D25" s="621"/>
      <c r="E25" s="621"/>
      <c r="F25" s="621"/>
      <c r="G25" s="621"/>
      <c r="H25" s="621"/>
      <c r="I25" s="621"/>
      <c r="J25" s="622"/>
      <c r="K25" s="624"/>
      <c r="L25" s="625"/>
      <c r="M25" s="625"/>
      <c r="N25" s="626"/>
      <c r="O25" s="70"/>
      <c r="P25" s="40"/>
      <c r="Q25" s="38"/>
      <c r="R25" s="38"/>
      <c r="S25" s="38"/>
      <c r="T25" s="38"/>
      <c r="U25" s="38"/>
      <c r="V25" s="38"/>
      <c r="W25" s="38"/>
      <c r="X25" s="38"/>
    </row>
    <row r="26" spans="1:24" ht="15.75" customHeight="1">
      <c r="A26" s="634"/>
      <c r="B26" s="635"/>
      <c r="C26" s="635"/>
      <c r="D26" s="635"/>
      <c r="E26" s="635"/>
      <c r="F26" s="635"/>
      <c r="G26" s="635"/>
      <c r="H26" s="635"/>
      <c r="I26" s="635"/>
      <c r="J26" s="636"/>
      <c r="K26" s="627"/>
      <c r="L26" s="628"/>
      <c r="M26" s="628"/>
      <c r="N26" s="629"/>
      <c r="O26" s="70"/>
      <c r="P26" s="40"/>
      <c r="Q26" s="38"/>
      <c r="R26" s="38"/>
      <c r="S26" s="38"/>
      <c r="T26" s="38"/>
      <c r="U26" s="38"/>
      <c r="V26" s="38"/>
      <c r="W26" s="38"/>
      <c r="X26" s="38"/>
    </row>
    <row r="27" spans="1:24" ht="15.75" customHeight="1">
      <c r="A27" s="601"/>
      <c r="B27" s="602"/>
      <c r="C27" s="602"/>
      <c r="D27" s="602"/>
      <c r="E27" s="602"/>
      <c r="F27" s="602"/>
      <c r="G27" s="602"/>
      <c r="H27" s="602"/>
      <c r="I27" s="602"/>
      <c r="J27" s="603"/>
      <c r="K27" s="627"/>
      <c r="L27" s="628"/>
      <c r="M27" s="628"/>
      <c r="N27" s="629"/>
      <c r="O27" s="70"/>
      <c r="P27" s="40"/>
      <c r="Q27" s="38"/>
      <c r="R27" s="38"/>
      <c r="S27" s="38"/>
      <c r="T27" s="38"/>
      <c r="U27" s="38"/>
      <c r="V27" s="38"/>
      <c r="W27" s="38"/>
      <c r="X27" s="38"/>
    </row>
    <row r="28" spans="1:24" ht="15.75" customHeight="1">
      <c r="A28" s="634"/>
      <c r="B28" s="635"/>
      <c r="C28" s="635"/>
      <c r="D28" s="635"/>
      <c r="E28" s="635"/>
      <c r="F28" s="635"/>
      <c r="G28" s="635"/>
      <c r="H28" s="635"/>
      <c r="I28" s="635"/>
      <c r="J28" s="636"/>
      <c r="K28" s="630"/>
      <c r="L28" s="631"/>
      <c r="M28" s="631"/>
      <c r="N28" s="632"/>
      <c r="O28" s="70"/>
      <c r="P28" s="40"/>
      <c r="Q28" s="38"/>
      <c r="R28" s="38"/>
      <c r="S28" s="38"/>
      <c r="T28" s="38"/>
      <c r="U28" s="38"/>
      <c r="V28" s="38"/>
      <c r="W28" s="38"/>
      <c r="X28" s="38"/>
    </row>
    <row r="29" spans="1:24" ht="15.75" customHeight="1">
      <c r="A29" s="640" t="s">
        <v>160</v>
      </c>
      <c r="B29" s="641"/>
      <c r="C29" s="641"/>
      <c r="D29" s="635"/>
      <c r="E29" s="635"/>
      <c r="F29" s="635"/>
      <c r="G29" s="635"/>
      <c r="H29" s="635"/>
      <c r="I29" s="635"/>
      <c r="J29" s="636"/>
      <c r="K29" s="633"/>
      <c r="L29" s="633"/>
      <c r="M29" s="633"/>
      <c r="N29" s="633"/>
      <c r="O29" s="70"/>
      <c r="P29" s="40"/>
      <c r="Q29" s="38"/>
      <c r="R29" s="38"/>
      <c r="S29" s="38"/>
      <c r="T29" s="38"/>
      <c r="U29" s="38"/>
      <c r="V29" s="38"/>
      <c r="W29" s="38"/>
      <c r="X29" s="38"/>
    </row>
    <row r="30" spans="1:24" ht="15.75" customHeight="1">
      <c r="A30" s="634"/>
      <c r="B30" s="635"/>
      <c r="C30" s="635"/>
      <c r="D30" s="635"/>
      <c r="E30" s="635"/>
      <c r="F30" s="635"/>
      <c r="G30" s="635"/>
      <c r="H30" s="635"/>
      <c r="I30" s="635"/>
      <c r="J30" s="636"/>
      <c r="K30" s="633"/>
      <c r="L30" s="633"/>
      <c r="M30" s="633"/>
      <c r="N30" s="633"/>
      <c r="O30" s="70"/>
      <c r="P30" s="40"/>
      <c r="Q30" s="38"/>
      <c r="R30" s="38"/>
      <c r="S30" s="38"/>
      <c r="T30" s="38"/>
      <c r="U30" s="38"/>
      <c r="V30" s="38"/>
      <c r="W30" s="38"/>
      <c r="X30" s="38"/>
    </row>
    <row r="31" spans="1:24" ht="15.75" customHeight="1">
      <c r="A31" s="601"/>
      <c r="B31" s="602"/>
      <c r="C31" s="602"/>
      <c r="D31" s="602"/>
      <c r="E31" s="602"/>
      <c r="F31" s="602"/>
      <c r="G31" s="602"/>
      <c r="H31" s="602"/>
      <c r="I31" s="602"/>
      <c r="J31" s="603"/>
      <c r="K31" s="633"/>
      <c r="L31" s="633"/>
      <c r="M31" s="633"/>
      <c r="N31" s="633"/>
      <c r="O31" s="70"/>
      <c r="P31" s="40"/>
      <c r="Q31" s="38"/>
      <c r="R31" s="38"/>
      <c r="S31" s="38"/>
      <c r="T31" s="38"/>
      <c r="U31" s="38"/>
      <c r="V31" s="38"/>
      <c r="W31" s="38"/>
      <c r="X31" s="38"/>
    </row>
    <row r="32" spans="1:24" ht="15.75" customHeight="1">
      <c r="A32" s="601"/>
      <c r="B32" s="602"/>
      <c r="C32" s="602"/>
      <c r="D32" s="602"/>
      <c r="E32" s="602"/>
      <c r="F32" s="602"/>
      <c r="G32" s="602"/>
      <c r="H32" s="602"/>
      <c r="I32" s="602"/>
      <c r="J32" s="603"/>
      <c r="K32" s="633"/>
      <c r="L32" s="633"/>
      <c r="M32" s="633"/>
      <c r="N32" s="633"/>
      <c r="O32" s="70"/>
      <c r="P32" s="40"/>
      <c r="Q32" s="38"/>
      <c r="R32" s="38"/>
      <c r="S32" s="38"/>
      <c r="T32" s="38"/>
      <c r="U32" s="38"/>
      <c r="V32" s="38"/>
      <c r="W32" s="38"/>
      <c r="X32" s="38"/>
    </row>
    <row r="33" spans="1:24" ht="15.75" customHeight="1">
      <c r="A33" s="634"/>
      <c r="B33" s="635"/>
      <c r="C33" s="635"/>
      <c r="D33" s="635"/>
      <c r="E33" s="635"/>
      <c r="F33" s="635"/>
      <c r="G33" s="635"/>
      <c r="H33" s="635"/>
      <c r="I33" s="635"/>
      <c r="J33" s="636"/>
      <c r="K33" s="633"/>
      <c r="L33" s="633"/>
      <c r="M33" s="633"/>
      <c r="N33" s="633"/>
      <c r="O33" s="70"/>
      <c r="P33" s="40"/>
      <c r="Q33" s="38"/>
      <c r="R33" s="38"/>
      <c r="S33" s="38"/>
      <c r="T33" s="38"/>
      <c r="U33" s="38"/>
      <c r="V33" s="38"/>
      <c r="W33" s="38"/>
      <c r="X33" s="38"/>
    </row>
    <row r="34" spans="1:24" ht="15.75" customHeight="1">
      <c r="A34" s="647"/>
      <c r="B34" s="648"/>
      <c r="C34" s="648"/>
      <c r="D34" s="648"/>
      <c r="E34" s="648"/>
      <c r="F34" s="648"/>
      <c r="G34" s="648"/>
      <c r="H34" s="648"/>
      <c r="I34" s="648"/>
      <c r="J34" s="649"/>
      <c r="K34" s="565"/>
      <c r="L34" s="565"/>
      <c r="M34" s="565"/>
      <c r="N34" s="565"/>
      <c r="O34" s="70"/>
      <c r="P34" s="40"/>
      <c r="Q34" s="38"/>
      <c r="R34" s="38"/>
      <c r="S34" s="38"/>
      <c r="T34" s="38"/>
      <c r="U34" s="38"/>
      <c r="V34" s="38"/>
      <c r="W34" s="38"/>
      <c r="X34" s="38"/>
    </row>
    <row r="35" spans="1:24" ht="7.5" customHeight="1">
      <c r="A35" s="138"/>
      <c r="B35" s="138"/>
      <c r="C35" s="138"/>
      <c r="D35" s="138"/>
      <c r="E35" s="138"/>
      <c r="F35" s="80"/>
      <c r="G35" s="80"/>
      <c r="H35" s="80"/>
      <c r="I35" s="80"/>
      <c r="J35" s="80"/>
      <c r="K35" s="80"/>
      <c r="L35" s="80"/>
      <c r="M35" s="80"/>
      <c r="N35" s="80"/>
      <c r="O35" s="66"/>
      <c r="P35" s="6"/>
    </row>
    <row r="36" spans="1:24" ht="15.75" customHeight="1">
      <c r="A36" s="653" t="s">
        <v>249</v>
      </c>
      <c r="B36" s="654"/>
      <c r="C36" s="654"/>
      <c r="D36" s="655"/>
      <c r="E36" s="655"/>
      <c r="F36" s="655"/>
      <c r="G36" s="655"/>
      <c r="H36" s="655"/>
      <c r="I36" s="655"/>
      <c r="J36" s="656"/>
      <c r="K36" s="627"/>
      <c r="L36" s="628"/>
      <c r="M36" s="628"/>
      <c r="N36" s="629"/>
      <c r="O36" s="66"/>
      <c r="P36" s="6"/>
    </row>
    <row r="37" spans="1:24" ht="15.75" customHeight="1">
      <c r="A37" s="634"/>
      <c r="B37" s="635"/>
      <c r="C37" s="635"/>
      <c r="D37" s="635"/>
      <c r="E37" s="635"/>
      <c r="F37" s="635"/>
      <c r="G37" s="635"/>
      <c r="H37" s="635"/>
      <c r="I37" s="635"/>
      <c r="J37" s="636"/>
      <c r="K37" s="627"/>
      <c r="L37" s="628"/>
      <c r="M37" s="628"/>
      <c r="N37" s="629"/>
      <c r="O37" s="66"/>
      <c r="P37" s="6"/>
    </row>
    <row r="38" spans="1:24" ht="15.75" customHeight="1">
      <c r="A38" s="601"/>
      <c r="B38" s="602"/>
      <c r="C38" s="602"/>
      <c r="D38" s="602"/>
      <c r="E38" s="602"/>
      <c r="F38" s="602"/>
      <c r="G38" s="602"/>
      <c r="H38" s="602"/>
      <c r="I38" s="602"/>
      <c r="J38" s="603"/>
      <c r="K38" s="627"/>
      <c r="L38" s="628"/>
      <c r="M38" s="628"/>
      <c r="N38" s="629"/>
      <c r="O38" s="66"/>
      <c r="P38" s="6"/>
    </row>
    <row r="39" spans="1:24" ht="15.75" customHeight="1">
      <c r="A39" s="634"/>
      <c r="B39" s="635"/>
      <c r="C39" s="635"/>
      <c r="D39" s="635"/>
      <c r="E39" s="635"/>
      <c r="F39" s="635"/>
      <c r="G39" s="635"/>
      <c r="H39" s="635"/>
      <c r="I39" s="635"/>
      <c r="J39" s="636"/>
      <c r="K39" s="630"/>
      <c r="L39" s="631"/>
      <c r="M39" s="631"/>
      <c r="N39" s="632"/>
      <c r="O39" s="66"/>
      <c r="P39" s="6"/>
    </row>
    <row r="40" spans="1:24" ht="15.75" customHeight="1">
      <c r="A40" s="640" t="s">
        <v>160</v>
      </c>
      <c r="B40" s="641"/>
      <c r="C40" s="641"/>
      <c r="D40" s="635"/>
      <c r="E40" s="635"/>
      <c r="F40" s="635"/>
      <c r="G40" s="635"/>
      <c r="H40" s="635"/>
      <c r="I40" s="635"/>
      <c r="J40" s="636"/>
      <c r="K40" s="633"/>
      <c r="L40" s="633"/>
      <c r="M40" s="633"/>
      <c r="N40" s="633"/>
      <c r="O40" s="66"/>
      <c r="P40" s="6"/>
    </row>
    <row r="41" spans="1:24" ht="15.75" customHeight="1">
      <c r="A41" s="634"/>
      <c r="B41" s="635"/>
      <c r="C41" s="635"/>
      <c r="D41" s="635"/>
      <c r="E41" s="635"/>
      <c r="F41" s="635"/>
      <c r="G41" s="635"/>
      <c r="H41" s="635"/>
      <c r="I41" s="635"/>
      <c r="J41" s="636"/>
      <c r="K41" s="633"/>
      <c r="L41" s="633"/>
      <c r="M41" s="633"/>
      <c r="N41" s="633"/>
      <c r="O41" s="66"/>
      <c r="P41" s="6"/>
    </row>
    <row r="42" spans="1:24" ht="15.75" customHeight="1">
      <c r="A42" s="601"/>
      <c r="B42" s="602"/>
      <c r="C42" s="602"/>
      <c r="D42" s="602"/>
      <c r="E42" s="602"/>
      <c r="F42" s="602"/>
      <c r="G42" s="602"/>
      <c r="H42" s="602"/>
      <c r="I42" s="602"/>
      <c r="J42" s="603"/>
      <c r="K42" s="633"/>
      <c r="L42" s="633"/>
      <c r="M42" s="633"/>
      <c r="N42" s="633"/>
      <c r="O42" s="66"/>
      <c r="P42" s="6"/>
    </row>
    <row r="43" spans="1:24" ht="15.75" customHeight="1">
      <c r="A43" s="601"/>
      <c r="B43" s="602"/>
      <c r="C43" s="602"/>
      <c r="D43" s="602"/>
      <c r="E43" s="602"/>
      <c r="F43" s="602"/>
      <c r="G43" s="602"/>
      <c r="H43" s="602"/>
      <c r="I43" s="602"/>
      <c r="J43" s="603"/>
      <c r="K43" s="633"/>
      <c r="L43" s="633"/>
      <c r="M43" s="633"/>
      <c r="N43" s="633"/>
      <c r="O43" s="66"/>
      <c r="P43" s="6"/>
    </row>
    <row r="44" spans="1:24" ht="15.75" customHeight="1">
      <c r="A44" s="634"/>
      <c r="B44" s="635"/>
      <c r="C44" s="635"/>
      <c r="D44" s="635"/>
      <c r="E44" s="635"/>
      <c r="F44" s="635"/>
      <c r="G44" s="635"/>
      <c r="H44" s="635"/>
      <c r="I44" s="635"/>
      <c r="J44" s="636"/>
      <c r="K44" s="633"/>
      <c r="L44" s="633"/>
      <c r="M44" s="633"/>
      <c r="N44" s="633"/>
      <c r="O44" s="66"/>
      <c r="P44" s="6"/>
    </row>
    <row r="45" spans="1:24" ht="15.75" customHeight="1">
      <c r="A45" s="647"/>
      <c r="B45" s="648"/>
      <c r="C45" s="648"/>
      <c r="D45" s="648"/>
      <c r="E45" s="648"/>
      <c r="F45" s="648"/>
      <c r="G45" s="648"/>
      <c r="H45" s="648"/>
      <c r="I45" s="648"/>
      <c r="J45" s="649"/>
      <c r="K45" s="565"/>
      <c r="L45" s="565"/>
      <c r="M45" s="565"/>
      <c r="N45" s="565"/>
      <c r="O45" s="66"/>
      <c r="P45" s="6"/>
    </row>
    <row r="46" spans="1:24" ht="7.5" customHeight="1" thickBot="1">
      <c r="A46" s="138"/>
      <c r="B46" s="138"/>
      <c r="C46" s="138"/>
      <c r="D46" s="138"/>
      <c r="E46" s="138"/>
      <c r="F46" s="80"/>
      <c r="G46" s="80"/>
      <c r="H46" s="80"/>
      <c r="I46" s="80"/>
      <c r="J46" s="80"/>
      <c r="K46" s="80"/>
      <c r="L46" s="80"/>
      <c r="M46" s="80"/>
      <c r="N46" s="80"/>
      <c r="O46" s="66"/>
      <c r="P46" s="6"/>
    </row>
    <row r="47" spans="1:24" ht="16.5" customHeight="1" thickBot="1">
      <c r="A47" s="645" t="s">
        <v>162</v>
      </c>
      <c r="B47" s="646"/>
      <c r="C47" s="646"/>
      <c r="D47" s="646"/>
      <c r="E47" s="646"/>
      <c r="F47" s="646"/>
      <c r="G47" s="646"/>
      <c r="H47" s="643" t="s">
        <v>212</v>
      </c>
      <c r="I47" s="643"/>
      <c r="J47" s="643"/>
      <c r="K47" s="190" t="str">
        <f>IF(K7=0,"-",IF(K18+K29+K40&gt;-10,CONCATENATE("  ",K18+K29+K40),CONCATENATE("  ",K18+K29+K40)))</f>
        <v>-</v>
      </c>
      <c r="L47" s="191" t="str">
        <f>IF(K7=0,"-",CONCATENATE("  ",L18+L29+L40))</f>
        <v>-</v>
      </c>
      <c r="M47" s="90">
        <v>0</v>
      </c>
      <c r="N47" s="192" t="str">
        <f>IF(K7=0,"+",CONCATENATE("  ",N18+N29+N40))</f>
        <v>+</v>
      </c>
      <c r="O47" s="72"/>
      <c r="P47" s="6"/>
    </row>
    <row r="48" spans="1:24" ht="6" customHeight="1">
      <c r="A48" s="49"/>
      <c r="B48" s="49"/>
      <c r="C48" s="49"/>
      <c r="D48" s="49"/>
      <c r="E48" s="49"/>
      <c r="F48" s="49"/>
      <c r="G48" s="49"/>
      <c r="H48" s="49"/>
      <c r="I48" s="49"/>
      <c r="J48" s="644"/>
      <c r="K48" s="644"/>
      <c r="L48" s="644"/>
      <c r="M48" s="644"/>
      <c r="N48" s="644"/>
      <c r="O48" s="49"/>
      <c r="P48" s="6"/>
    </row>
    <row r="49" spans="1:16">
      <c r="A49" s="623" t="s">
        <v>177</v>
      </c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"/>
      <c r="P49" s="6"/>
    </row>
    <row r="50" spans="1:16">
      <c r="A50" s="642" t="s">
        <v>153</v>
      </c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"/>
      <c r="P50" s="6"/>
    </row>
    <row r="51" spans="1:16" ht="14.25" customHeight="1">
      <c r="A51" s="234" t="s">
        <v>349</v>
      </c>
      <c r="B51" s="56"/>
      <c r="C51" s="56"/>
      <c r="D51" s="56"/>
      <c r="E51" s="56"/>
      <c r="F51" s="56"/>
      <c r="G51" s="56"/>
      <c r="H51" s="56"/>
      <c r="I51" s="600" t="str">
        <f>CONCATENATE(LEFT(Aufgabenstellung_S1!N8,1),LEFT(Aufgabenstellung_S1!D8,2)," / ",Aufgabenstellung_S1!O2," / Seite 1 von 3")</f>
        <v xml:space="preserve"> /  / Seite 1 von 3</v>
      </c>
      <c r="J51" s="600"/>
      <c r="K51" s="600"/>
      <c r="L51" s="600"/>
      <c r="M51" s="600"/>
      <c r="N51" s="600"/>
    </row>
  </sheetData>
  <sheetProtection sheet="1" objects="1" scenarios="1"/>
  <mergeCells count="75">
    <mergeCell ref="I1:N1"/>
    <mergeCell ref="I2:N2"/>
    <mergeCell ref="A1:H1"/>
    <mergeCell ref="A2:H2"/>
    <mergeCell ref="A41:J41"/>
    <mergeCell ref="K40:K45"/>
    <mergeCell ref="D18:J18"/>
    <mergeCell ref="A25:C25"/>
    <mergeCell ref="D25:J25"/>
    <mergeCell ref="D29:J29"/>
    <mergeCell ref="A36:C36"/>
    <mergeCell ref="D36:J36"/>
    <mergeCell ref="A29:C29"/>
    <mergeCell ref="L40:L45"/>
    <mergeCell ref="M40:M45"/>
    <mergeCell ref="N40:N45"/>
    <mergeCell ref="D40:J40"/>
    <mergeCell ref="K25:N28"/>
    <mergeCell ref="A26:J26"/>
    <mergeCell ref="A28:J28"/>
    <mergeCell ref="A30:J30"/>
    <mergeCell ref="A50:N50"/>
    <mergeCell ref="M29:M34"/>
    <mergeCell ref="N29:N34"/>
    <mergeCell ref="K36:N39"/>
    <mergeCell ref="H47:J47"/>
    <mergeCell ref="J48:N48"/>
    <mergeCell ref="A37:J37"/>
    <mergeCell ref="A39:J39"/>
    <mergeCell ref="A47:G47"/>
    <mergeCell ref="K29:K34"/>
    <mergeCell ref="L29:L34"/>
    <mergeCell ref="A33:J33"/>
    <mergeCell ref="A34:J34"/>
    <mergeCell ref="A44:J44"/>
    <mergeCell ref="A45:J45"/>
    <mergeCell ref="A40:C40"/>
    <mergeCell ref="K11:N11"/>
    <mergeCell ref="A11:J12"/>
    <mergeCell ref="A14:C14"/>
    <mergeCell ref="D14:J14"/>
    <mergeCell ref="A49:N49"/>
    <mergeCell ref="K14:N17"/>
    <mergeCell ref="N18:N23"/>
    <mergeCell ref="M18:M23"/>
    <mergeCell ref="L18:L23"/>
    <mergeCell ref="K18:K23"/>
    <mergeCell ref="A19:J19"/>
    <mergeCell ref="A17:J17"/>
    <mergeCell ref="A15:J15"/>
    <mergeCell ref="A23:J23"/>
    <mergeCell ref="A22:J22"/>
    <mergeCell ref="A18:C18"/>
    <mergeCell ref="A3:D3"/>
    <mergeCell ref="E3:N3"/>
    <mergeCell ref="I4:N4"/>
    <mergeCell ref="I5:N5"/>
    <mergeCell ref="E4:G4"/>
    <mergeCell ref="E5:G5"/>
    <mergeCell ref="I8:N8"/>
    <mergeCell ref="E8:G8"/>
    <mergeCell ref="I51:N51"/>
    <mergeCell ref="A16:J16"/>
    <mergeCell ref="A20:J20"/>
    <mergeCell ref="A21:J21"/>
    <mergeCell ref="A27:J27"/>
    <mergeCell ref="A31:J31"/>
    <mergeCell ref="A32:J32"/>
    <mergeCell ref="A38:J38"/>
    <mergeCell ref="A42:J42"/>
    <mergeCell ref="A43:J43"/>
    <mergeCell ref="B9:D9"/>
    <mergeCell ref="G9:H9"/>
    <mergeCell ref="J9:K9"/>
    <mergeCell ref="L9:N9"/>
  </mergeCells>
  <dataValidations count="8">
    <dataValidation type="list" allowBlank="1" showInputMessage="1" showErrorMessage="1" sqref="M35 M46">
      <formula1>$E$47:$F$47</formula1>
    </dataValidation>
    <dataValidation type="list" allowBlank="1" showInputMessage="1" showErrorMessage="1" sqref="L35 L46">
      <formula1>$C$47:$D$47</formula1>
    </dataValidation>
    <dataValidation type="list" allowBlank="1" showInputMessage="1" showErrorMessage="1" sqref="K35 K46">
      <formula1>$A$47:$B$47</formula1>
    </dataValidation>
    <dataValidation type="list" allowBlank="1" showInputMessage="1" showErrorMessage="1" sqref="N35 N46">
      <formula1>#REF!</formula1>
    </dataValidation>
    <dataValidation type="list" allowBlank="1" showInputMessage="1" showErrorMessage="1" sqref="K18:K23 K29:K34 K40:K45">
      <formula1>$I$6:$J$6</formula1>
    </dataValidation>
    <dataValidation type="list" allowBlank="1" showInputMessage="1" showErrorMessage="1" sqref="L18:L23 L29:L34 L40:L45">
      <formula1>$K$6:$L$6</formula1>
    </dataValidation>
    <dataValidation type="list" allowBlank="1" showInputMessage="1" showErrorMessage="1" sqref="M18:M23 M29:M34 M40:M45">
      <formula1>$M$6:$N$6</formula1>
    </dataValidation>
    <dataValidation type="list" allowBlank="1" showInputMessage="1" showErrorMessage="1" sqref="N18:N23 N29:N34 N40:N45">
      <formula1>$I$7:$J$7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ignoredErrors>
    <ignoredError sqref="E8 I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showRowColHeaders="0" zoomScaleNormal="100" workbookViewId="0">
      <selection activeCell="D6" sqref="D6:J6"/>
    </sheetView>
  </sheetViews>
  <sheetFormatPr baseColWidth="10" defaultRowHeight="12.75"/>
  <cols>
    <col min="1" max="1" width="11.140625" customWidth="1"/>
    <col min="2" max="2" width="2.85546875" customWidth="1"/>
    <col min="3" max="3" width="6.7109375" customWidth="1"/>
    <col min="4" max="4" width="6.140625" customWidth="1"/>
    <col min="5" max="6" width="8" customWidth="1"/>
    <col min="7" max="7" width="4.140625" customWidth="1"/>
    <col min="8" max="8" width="11.5703125" customWidth="1"/>
    <col min="9" max="9" width="2.7109375" customWidth="1"/>
    <col min="10" max="10" width="13.5703125" customWidth="1"/>
    <col min="11" max="14" width="4.28515625" customWidth="1"/>
    <col min="15" max="15" width="25" customWidth="1"/>
  </cols>
  <sheetData>
    <row r="1" spans="1:24" ht="14.25">
      <c r="A1" s="613" t="s">
        <v>159</v>
      </c>
      <c r="B1" s="614"/>
      <c r="C1" s="614"/>
      <c r="D1" s="614"/>
      <c r="E1" s="614"/>
      <c r="F1" s="614"/>
      <c r="G1" s="614"/>
      <c r="H1" s="614"/>
      <c r="I1" s="614"/>
      <c r="J1" s="615"/>
      <c r="K1" s="610" t="s">
        <v>161</v>
      </c>
      <c r="L1" s="611"/>
      <c r="M1" s="611"/>
      <c r="N1" s="612"/>
      <c r="O1" s="49"/>
      <c r="P1" s="39"/>
      <c r="Q1" s="8"/>
      <c r="R1" s="8"/>
      <c r="S1" s="8"/>
      <c r="T1" s="8"/>
      <c r="U1" s="8"/>
      <c r="V1" s="8"/>
      <c r="W1" s="8"/>
      <c r="X1" s="8"/>
    </row>
    <row r="2" spans="1:24" ht="14.25">
      <c r="A2" s="616"/>
      <c r="B2" s="617"/>
      <c r="C2" s="617"/>
      <c r="D2" s="617"/>
      <c r="E2" s="617"/>
      <c r="F2" s="617"/>
      <c r="G2" s="617"/>
      <c r="H2" s="617"/>
      <c r="I2" s="617"/>
      <c r="J2" s="618"/>
      <c r="K2" s="87">
        <v>-3</v>
      </c>
      <c r="L2" s="87">
        <v>-1</v>
      </c>
      <c r="M2" s="87">
        <v>0</v>
      </c>
      <c r="N2" s="309" t="s">
        <v>302</v>
      </c>
      <c r="O2" s="70"/>
      <c r="P2" s="40"/>
      <c r="Q2" s="38"/>
      <c r="R2" s="38"/>
      <c r="S2" s="38"/>
      <c r="T2" s="38"/>
      <c r="U2" s="38"/>
      <c r="V2" s="38"/>
      <c r="W2" s="38"/>
      <c r="X2" s="38"/>
    </row>
    <row r="3" spans="1:24" ht="7.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70"/>
      <c r="P3" s="40"/>
      <c r="Q3" s="38"/>
      <c r="R3" s="38"/>
      <c r="S3" s="38"/>
      <c r="T3" s="38"/>
      <c r="U3" s="38"/>
      <c r="V3" s="38"/>
      <c r="W3" s="38"/>
      <c r="X3" s="38"/>
    </row>
    <row r="4" spans="1:24" ht="16.5" customHeight="1" thickBot="1">
      <c r="A4" s="645" t="s">
        <v>163</v>
      </c>
      <c r="B4" s="646"/>
      <c r="C4" s="646"/>
      <c r="D4" s="646"/>
      <c r="E4" s="646"/>
      <c r="F4" s="646"/>
      <c r="G4" s="646"/>
      <c r="H4" s="643" t="s">
        <v>216</v>
      </c>
      <c r="I4" s="643"/>
      <c r="J4" s="643"/>
      <c r="K4" s="193" t="str">
        <f>Prot_Fachgespraech_S1!K47</f>
        <v>-</v>
      </c>
      <c r="L4" s="194" t="str">
        <f>Prot_Fachgespraech_S1!L47</f>
        <v>-</v>
      </c>
      <c r="M4" s="94">
        <v>0</v>
      </c>
      <c r="N4" s="195" t="str">
        <f>Prot_Fachgespraech_S1!N47</f>
        <v>+</v>
      </c>
      <c r="O4" s="70"/>
      <c r="P4" s="40"/>
      <c r="Q4" s="38"/>
      <c r="R4" s="38"/>
      <c r="S4" s="38"/>
      <c r="T4" s="38"/>
      <c r="U4" s="38"/>
      <c r="V4" s="38"/>
      <c r="W4" s="38"/>
      <c r="X4" s="38"/>
    </row>
    <row r="5" spans="1:24" ht="7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9"/>
      <c r="L5" s="89"/>
      <c r="M5" s="89"/>
      <c r="N5" s="89"/>
      <c r="O5" s="70"/>
      <c r="P5" s="40"/>
      <c r="Q5" s="38"/>
      <c r="R5" s="38"/>
      <c r="S5" s="38"/>
      <c r="T5" s="38"/>
      <c r="U5" s="38"/>
      <c r="V5" s="38"/>
      <c r="W5" s="38"/>
      <c r="X5" s="38"/>
    </row>
    <row r="6" spans="1:24" ht="16.5" customHeight="1">
      <c r="A6" s="619" t="s">
        <v>250</v>
      </c>
      <c r="B6" s="620"/>
      <c r="C6" s="620"/>
      <c r="D6" s="621"/>
      <c r="E6" s="621"/>
      <c r="F6" s="621"/>
      <c r="G6" s="621"/>
      <c r="H6" s="621"/>
      <c r="I6" s="621"/>
      <c r="J6" s="622"/>
      <c r="K6" s="658"/>
      <c r="L6" s="659"/>
      <c r="M6" s="659"/>
      <c r="N6" s="660"/>
      <c r="O6" s="49"/>
      <c r="P6" s="40"/>
      <c r="Q6" s="38"/>
      <c r="R6" s="38"/>
      <c r="S6" s="38"/>
      <c r="T6" s="38"/>
      <c r="U6" s="38"/>
      <c r="V6" s="38"/>
      <c r="W6" s="38"/>
      <c r="X6" s="38"/>
    </row>
    <row r="7" spans="1:24" ht="16.5" customHeight="1">
      <c r="A7" s="634"/>
      <c r="B7" s="635"/>
      <c r="C7" s="635"/>
      <c r="D7" s="635"/>
      <c r="E7" s="635"/>
      <c r="F7" s="635"/>
      <c r="G7" s="635"/>
      <c r="H7" s="635"/>
      <c r="I7" s="635"/>
      <c r="J7" s="636"/>
      <c r="K7" s="661"/>
      <c r="L7" s="662"/>
      <c r="M7" s="662"/>
      <c r="N7" s="663"/>
      <c r="O7" s="49"/>
      <c r="P7" s="40"/>
      <c r="Q7" s="38"/>
      <c r="R7" s="38"/>
      <c r="S7" s="38"/>
      <c r="T7" s="38"/>
      <c r="U7" s="38"/>
      <c r="V7" s="38"/>
      <c r="W7" s="38"/>
      <c r="X7" s="38"/>
    </row>
    <row r="8" spans="1:24" ht="16.5" customHeight="1">
      <c r="A8" s="601"/>
      <c r="B8" s="602"/>
      <c r="C8" s="602"/>
      <c r="D8" s="602"/>
      <c r="E8" s="602"/>
      <c r="F8" s="602"/>
      <c r="G8" s="602"/>
      <c r="H8" s="602"/>
      <c r="I8" s="602"/>
      <c r="J8" s="603"/>
      <c r="K8" s="661"/>
      <c r="L8" s="662"/>
      <c r="M8" s="662"/>
      <c r="N8" s="663"/>
      <c r="O8" s="49"/>
      <c r="P8" s="40"/>
      <c r="Q8" s="38"/>
      <c r="R8" s="38"/>
      <c r="S8" s="38"/>
      <c r="T8" s="38"/>
      <c r="U8" s="38"/>
      <c r="V8" s="38"/>
      <c r="W8" s="38"/>
      <c r="X8" s="38"/>
    </row>
    <row r="9" spans="1:24" ht="16.5" customHeight="1">
      <c r="A9" s="634"/>
      <c r="B9" s="635"/>
      <c r="C9" s="635"/>
      <c r="D9" s="635"/>
      <c r="E9" s="635"/>
      <c r="F9" s="635"/>
      <c r="G9" s="635"/>
      <c r="H9" s="635"/>
      <c r="I9" s="635"/>
      <c r="J9" s="636"/>
      <c r="K9" s="664"/>
      <c r="L9" s="665"/>
      <c r="M9" s="665"/>
      <c r="N9" s="666"/>
      <c r="O9" s="49"/>
      <c r="P9" s="40"/>
      <c r="Q9" s="38"/>
      <c r="R9" s="38"/>
      <c r="S9" s="38"/>
      <c r="T9" s="38"/>
      <c r="U9" s="38"/>
      <c r="V9" s="38"/>
      <c r="W9" s="38"/>
      <c r="X9" s="38"/>
    </row>
    <row r="10" spans="1:24" ht="16.5" customHeight="1">
      <c r="A10" s="640" t="s">
        <v>160</v>
      </c>
      <c r="B10" s="641"/>
      <c r="C10" s="641"/>
      <c r="D10" s="635"/>
      <c r="E10" s="635"/>
      <c r="F10" s="635"/>
      <c r="G10" s="635"/>
      <c r="H10" s="635"/>
      <c r="I10" s="635"/>
      <c r="J10" s="636"/>
      <c r="K10" s="633"/>
      <c r="L10" s="633"/>
      <c r="M10" s="633"/>
      <c r="N10" s="633"/>
      <c r="O10" s="49"/>
      <c r="P10" s="40"/>
      <c r="Q10" s="38"/>
      <c r="R10" s="38"/>
      <c r="S10" s="38"/>
      <c r="T10" s="38"/>
      <c r="U10" s="38"/>
      <c r="V10" s="38"/>
      <c r="W10" s="38"/>
      <c r="X10" s="38"/>
    </row>
    <row r="11" spans="1:24" ht="16.5" customHeight="1">
      <c r="A11" s="634"/>
      <c r="B11" s="635"/>
      <c r="C11" s="635"/>
      <c r="D11" s="635"/>
      <c r="E11" s="635"/>
      <c r="F11" s="635"/>
      <c r="G11" s="635"/>
      <c r="H11" s="635"/>
      <c r="I11" s="635"/>
      <c r="J11" s="636"/>
      <c r="K11" s="633"/>
      <c r="L11" s="633"/>
      <c r="M11" s="633"/>
      <c r="N11" s="633"/>
      <c r="O11" s="49"/>
      <c r="P11" s="40"/>
      <c r="Q11" s="38"/>
      <c r="R11" s="38"/>
      <c r="S11" s="38"/>
      <c r="T11" s="38"/>
      <c r="U11" s="38"/>
      <c r="V11" s="38"/>
      <c r="W11" s="38"/>
      <c r="X11" s="38"/>
    </row>
    <row r="12" spans="1:24" ht="16.5" customHeight="1">
      <c r="A12" s="601"/>
      <c r="B12" s="602"/>
      <c r="C12" s="602"/>
      <c r="D12" s="602"/>
      <c r="E12" s="602"/>
      <c r="F12" s="602"/>
      <c r="G12" s="602"/>
      <c r="H12" s="602"/>
      <c r="I12" s="602"/>
      <c r="J12" s="603"/>
      <c r="K12" s="633"/>
      <c r="L12" s="633"/>
      <c r="M12" s="633"/>
      <c r="N12" s="633"/>
      <c r="O12" s="49"/>
      <c r="P12" s="40"/>
      <c r="Q12" s="38"/>
      <c r="R12" s="38"/>
      <c r="S12" s="38"/>
      <c r="T12" s="38"/>
      <c r="U12" s="38"/>
      <c r="V12" s="38"/>
      <c r="W12" s="38"/>
      <c r="X12" s="38"/>
    </row>
    <row r="13" spans="1:24" ht="16.5" customHeight="1">
      <c r="A13" s="601"/>
      <c r="B13" s="602"/>
      <c r="C13" s="602"/>
      <c r="D13" s="602"/>
      <c r="E13" s="602"/>
      <c r="F13" s="602"/>
      <c r="G13" s="602"/>
      <c r="H13" s="602"/>
      <c r="I13" s="602"/>
      <c r="J13" s="603"/>
      <c r="K13" s="633"/>
      <c r="L13" s="633"/>
      <c r="M13" s="633"/>
      <c r="N13" s="633"/>
      <c r="O13" s="49"/>
      <c r="P13" s="40"/>
      <c r="Q13" s="38"/>
      <c r="R13" s="38"/>
      <c r="S13" s="38"/>
      <c r="T13" s="38"/>
      <c r="U13" s="38"/>
      <c r="V13" s="38"/>
      <c r="W13" s="38"/>
      <c r="X13" s="38"/>
    </row>
    <row r="14" spans="1:24" ht="16.5" customHeight="1">
      <c r="A14" s="634"/>
      <c r="B14" s="635"/>
      <c r="C14" s="635"/>
      <c r="D14" s="635"/>
      <c r="E14" s="635"/>
      <c r="F14" s="635"/>
      <c r="G14" s="635"/>
      <c r="H14" s="635"/>
      <c r="I14" s="635"/>
      <c r="J14" s="636"/>
      <c r="K14" s="633"/>
      <c r="L14" s="633"/>
      <c r="M14" s="633"/>
      <c r="N14" s="633"/>
      <c r="O14" s="49"/>
      <c r="P14" s="40"/>
      <c r="Q14" s="38"/>
      <c r="R14" s="38"/>
      <c r="S14" s="38"/>
      <c r="T14" s="38"/>
      <c r="U14" s="38"/>
      <c r="V14" s="38"/>
      <c r="W14" s="38"/>
      <c r="X14" s="38"/>
    </row>
    <row r="15" spans="1:24" ht="16.5" customHeight="1">
      <c r="A15" s="637"/>
      <c r="B15" s="638"/>
      <c r="C15" s="638"/>
      <c r="D15" s="638"/>
      <c r="E15" s="638"/>
      <c r="F15" s="638"/>
      <c r="G15" s="638"/>
      <c r="H15" s="638"/>
      <c r="I15" s="638"/>
      <c r="J15" s="639"/>
      <c r="K15" s="633"/>
      <c r="L15" s="633"/>
      <c r="M15" s="633"/>
      <c r="N15" s="633"/>
      <c r="O15" s="49"/>
      <c r="P15" s="40"/>
      <c r="Q15" s="38"/>
      <c r="R15" s="38"/>
      <c r="S15" s="38"/>
      <c r="T15" s="38"/>
      <c r="U15" s="38"/>
      <c r="V15" s="38"/>
      <c r="W15" s="38"/>
      <c r="X15" s="38"/>
    </row>
    <row r="16" spans="1:24" ht="7.5" customHeight="1">
      <c r="A16" s="73"/>
      <c r="B16" s="73"/>
      <c r="C16" s="73"/>
      <c r="D16" s="73"/>
      <c r="E16" s="73"/>
      <c r="F16" s="73"/>
      <c r="G16" s="85"/>
      <c r="H16" s="85"/>
      <c r="I16" s="86"/>
      <c r="J16" s="86"/>
      <c r="K16" s="86"/>
      <c r="L16" s="86"/>
      <c r="M16" s="86"/>
      <c r="N16" s="86"/>
      <c r="O16" s="70"/>
      <c r="P16" s="40"/>
      <c r="Q16" s="38"/>
      <c r="R16" s="38"/>
      <c r="S16" s="38"/>
      <c r="T16" s="38"/>
      <c r="U16" s="38"/>
      <c r="V16" s="38"/>
      <c r="W16" s="38"/>
      <c r="X16" s="38"/>
    </row>
    <row r="17" spans="1:24" ht="16.5" customHeight="1">
      <c r="A17" s="619" t="s">
        <v>253</v>
      </c>
      <c r="B17" s="620"/>
      <c r="C17" s="620"/>
      <c r="D17" s="621"/>
      <c r="E17" s="621"/>
      <c r="F17" s="621"/>
      <c r="G17" s="621"/>
      <c r="H17" s="621"/>
      <c r="I17" s="621"/>
      <c r="J17" s="622"/>
      <c r="K17" s="658"/>
      <c r="L17" s="659"/>
      <c r="M17" s="659"/>
      <c r="N17" s="660"/>
      <c r="O17" s="70"/>
      <c r="P17" s="40"/>
      <c r="Q17" s="38"/>
      <c r="R17" s="38"/>
      <c r="S17" s="38"/>
      <c r="T17" s="38"/>
      <c r="U17" s="38"/>
      <c r="V17" s="38"/>
      <c r="W17" s="38"/>
      <c r="X17" s="38"/>
    </row>
    <row r="18" spans="1:24" ht="16.5" customHeight="1">
      <c r="A18" s="634"/>
      <c r="B18" s="635"/>
      <c r="C18" s="635"/>
      <c r="D18" s="635"/>
      <c r="E18" s="635"/>
      <c r="F18" s="635"/>
      <c r="G18" s="635"/>
      <c r="H18" s="635"/>
      <c r="I18" s="635"/>
      <c r="J18" s="636"/>
      <c r="K18" s="661"/>
      <c r="L18" s="662"/>
      <c r="M18" s="662"/>
      <c r="N18" s="663"/>
      <c r="O18" s="70"/>
      <c r="P18" s="40"/>
      <c r="Q18" s="38"/>
      <c r="R18" s="38"/>
      <c r="S18" s="38"/>
      <c r="T18" s="38"/>
      <c r="U18" s="38"/>
      <c r="V18" s="38"/>
      <c r="W18" s="38"/>
      <c r="X18" s="38"/>
    </row>
    <row r="19" spans="1:24" ht="16.5" customHeight="1">
      <c r="A19" s="601"/>
      <c r="B19" s="602"/>
      <c r="C19" s="602"/>
      <c r="D19" s="602"/>
      <c r="E19" s="602"/>
      <c r="F19" s="602"/>
      <c r="G19" s="602"/>
      <c r="H19" s="602"/>
      <c r="I19" s="602"/>
      <c r="J19" s="603"/>
      <c r="K19" s="661"/>
      <c r="L19" s="662"/>
      <c r="M19" s="662"/>
      <c r="N19" s="663"/>
      <c r="O19" s="70"/>
      <c r="P19" s="40"/>
      <c r="Q19" s="38"/>
      <c r="R19" s="38"/>
      <c r="S19" s="38"/>
      <c r="T19" s="38"/>
      <c r="U19" s="38"/>
      <c r="V19" s="38"/>
      <c r="W19" s="38"/>
      <c r="X19" s="38"/>
    </row>
    <row r="20" spans="1:24" ht="16.5" customHeight="1">
      <c r="A20" s="634"/>
      <c r="B20" s="635"/>
      <c r="C20" s="635"/>
      <c r="D20" s="635"/>
      <c r="E20" s="635"/>
      <c r="F20" s="635"/>
      <c r="G20" s="635"/>
      <c r="H20" s="635"/>
      <c r="I20" s="635"/>
      <c r="J20" s="636"/>
      <c r="K20" s="664"/>
      <c r="L20" s="665"/>
      <c r="M20" s="665"/>
      <c r="N20" s="666"/>
      <c r="O20" s="70"/>
      <c r="P20" s="40"/>
      <c r="Q20" s="38"/>
      <c r="R20" s="38"/>
      <c r="S20" s="38"/>
      <c r="T20" s="38"/>
      <c r="U20" s="38"/>
      <c r="V20" s="38"/>
      <c r="W20" s="38"/>
      <c r="X20" s="38"/>
    </row>
    <row r="21" spans="1:24" ht="16.5" customHeight="1">
      <c r="A21" s="640" t="s">
        <v>160</v>
      </c>
      <c r="B21" s="641"/>
      <c r="C21" s="641"/>
      <c r="D21" s="635"/>
      <c r="E21" s="635"/>
      <c r="F21" s="635"/>
      <c r="G21" s="635"/>
      <c r="H21" s="635"/>
      <c r="I21" s="635"/>
      <c r="J21" s="636"/>
      <c r="K21" s="633"/>
      <c r="L21" s="633"/>
      <c r="M21" s="633"/>
      <c r="N21" s="633"/>
      <c r="O21" s="70"/>
      <c r="P21" s="40"/>
      <c r="Q21" s="38"/>
      <c r="R21" s="38"/>
      <c r="S21" s="38"/>
      <c r="T21" s="38"/>
      <c r="U21" s="38"/>
      <c r="V21" s="38"/>
      <c r="W21" s="38"/>
      <c r="X21" s="38"/>
    </row>
    <row r="22" spans="1:24" ht="16.5" customHeight="1">
      <c r="A22" s="634"/>
      <c r="B22" s="635"/>
      <c r="C22" s="635"/>
      <c r="D22" s="635"/>
      <c r="E22" s="635"/>
      <c r="F22" s="635"/>
      <c r="G22" s="635"/>
      <c r="H22" s="635"/>
      <c r="I22" s="635"/>
      <c r="J22" s="636"/>
      <c r="K22" s="633"/>
      <c r="L22" s="633"/>
      <c r="M22" s="633"/>
      <c r="N22" s="633"/>
      <c r="O22" s="70"/>
      <c r="P22" s="40"/>
      <c r="Q22" s="38"/>
      <c r="R22" s="38"/>
      <c r="S22" s="38"/>
      <c r="T22" s="38"/>
      <c r="U22" s="38"/>
      <c r="V22" s="38"/>
      <c r="W22" s="38"/>
      <c r="X22" s="38"/>
    </row>
    <row r="23" spans="1:24" ht="16.5" customHeight="1">
      <c r="A23" s="601"/>
      <c r="B23" s="602"/>
      <c r="C23" s="602"/>
      <c r="D23" s="602"/>
      <c r="E23" s="602"/>
      <c r="F23" s="602"/>
      <c r="G23" s="602"/>
      <c r="H23" s="602"/>
      <c r="I23" s="602"/>
      <c r="J23" s="603"/>
      <c r="K23" s="633"/>
      <c r="L23" s="633"/>
      <c r="M23" s="633"/>
      <c r="N23" s="633"/>
      <c r="O23" s="70"/>
      <c r="P23" s="40"/>
      <c r="Q23" s="38"/>
      <c r="R23" s="38"/>
      <c r="S23" s="38"/>
      <c r="T23" s="38"/>
      <c r="U23" s="38"/>
      <c r="V23" s="38"/>
      <c r="W23" s="38"/>
      <c r="X23" s="38"/>
    </row>
    <row r="24" spans="1:24" ht="16.5" customHeight="1">
      <c r="A24" s="601"/>
      <c r="B24" s="602"/>
      <c r="C24" s="602"/>
      <c r="D24" s="602"/>
      <c r="E24" s="602"/>
      <c r="F24" s="602"/>
      <c r="G24" s="602"/>
      <c r="H24" s="602"/>
      <c r="I24" s="602"/>
      <c r="J24" s="603"/>
      <c r="K24" s="633"/>
      <c r="L24" s="633"/>
      <c r="M24" s="633"/>
      <c r="N24" s="633"/>
      <c r="O24" s="70"/>
      <c r="P24" s="40"/>
      <c r="Q24" s="38"/>
      <c r="R24" s="38"/>
      <c r="S24" s="38"/>
      <c r="T24" s="38"/>
      <c r="U24" s="38"/>
      <c r="V24" s="38"/>
      <c r="W24" s="38"/>
      <c r="X24" s="38"/>
    </row>
    <row r="25" spans="1:24" ht="16.5" customHeight="1">
      <c r="A25" s="634"/>
      <c r="B25" s="635"/>
      <c r="C25" s="635"/>
      <c r="D25" s="635"/>
      <c r="E25" s="635"/>
      <c r="F25" s="635"/>
      <c r="G25" s="635"/>
      <c r="H25" s="635"/>
      <c r="I25" s="635"/>
      <c r="J25" s="636"/>
      <c r="K25" s="633"/>
      <c r="L25" s="633"/>
      <c r="M25" s="633"/>
      <c r="N25" s="633"/>
      <c r="O25" s="70"/>
      <c r="P25" s="40"/>
      <c r="Q25" s="38"/>
      <c r="R25" s="38"/>
      <c r="S25" s="38"/>
      <c r="T25" s="38"/>
      <c r="U25" s="38"/>
      <c r="V25" s="38"/>
      <c r="W25" s="38"/>
      <c r="X25" s="38"/>
    </row>
    <row r="26" spans="1:24" ht="16.5" customHeight="1">
      <c r="A26" s="637"/>
      <c r="B26" s="638"/>
      <c r="C26" s="638"/>
      <c r="D26" s="638"/>
      <c r="E26" s="638"/>
      <c r="F26" s="638"/>
      <c r="G26" s="638"/>
      <c r="H26" s="638"/>
      <c r="I26" s="638"/>
      <c r="J26" s="639"/>
      <c r="K26" s="633"/>
      <c r="L26" s="633"/>
      <c r="M26" s="633"/>
      <c r="N26" s="633"/>
      <c r="O26" s="70"/>
      <c r="P26" s="40"/>
      <c r="Q26" s="38"/>
      <c r="R26" s="38"/>
      <c r="S26" s="38"/>
      <c r="T26" s="38"/>
      <c r="U26" s="38"/>
      <c r="V26" s="38"/>
      <c r="W26" s="38"/>
      <c r="X26" s="38"/>
    </row>
    <row r="27" spans="1:24" ht="7.5" customHeight="1">
      <c r="A27" s="138"/>
      <c r="B27" s="83"/>
      <c r="C27" s="83"/>
      <c r="D27" s="83"/>
      <c r="E27" s="83"/>
      <c r="F27" s="84"/>
      <c r="G27" s="84"/>
      <c r="H27" s="84"/>
      <c r="I27" s="84"/>
      <c r="J27" s="84"/>
      <c r="K27" s="84"/>
      <c r="L27" s="84"/>
      <c r="M27" s="84"/>
      <c r="N27" s="80"/>
      <c r="O27" s="66"/>
      <c r="P27" s="6"/>
    </row>
    <row r="28" spans="1:24" ht="16.5" customHeight="1">
      <c r="A28" s="619" t="s">
        <v>254</v>
      </c>
      <c r="B28" s="620"/>
      <c r="C28" s="620"/>
      <c r="D28" s="621"/>
      <c r="E28" s="621"/>
      <c r="F28" s="621"/>
      <c r="G28" s="621"/>
      <c r="H28" s="621"/>
      <c r="I28" s="621"/>
      <c r="J28" s="622"/>
      <c r="K28" s="658"/>
      <c r="L28" s="659"/>
      <c r="M28" s="659"/>
      <c r="N28" s="660"/>
      <c r="O28" s="66"/>
      <c r="P28" s="6"/>
    </row>
    <row r="29" spans="1:24" ht="16.5" customHeight="1">
      <c r="A29" s="634"/>
      <c r="B29" s="635"/>
      <c r="C29" s="635"/>
      <c r="D29" s="635"/>
      <c r="E29" s="635"/>
      <c r="F29" s="635"/>
      <c r="G29" s="635"/>
      <c r="H29" s="635"/>
      <c r="I29" s="635"/>
      <c r="J29" s="636"/>
      <c r="K29" s="661"/>
      <c r="L29" s="662"/>
      <c r="M29" s="662"/>
      <c r="N29" s="663"/>
      <c r="O29" s="66"/>
      <c r="P29" s="6"/>
    </row>
    <row r="30" spans="1:24" ht="16.5" customHeight="1">
      <c r="A30" s="601"/>
      <c r="B30" s="602"/>
      <c r="C30" s="602"/>
      <c r="D30" s="602"/>
      <c r="E30" s="602"/>
      <c r="F30" s="602"/>
      <c r="G30" s="602"/>
      <c r="H30" s="602"/>
      <c r="I30" s="602"/>
      <c r="J30" s="603"/>
      <c r="K30" s="661"/>
      <c r="L30" s="662"/>
      <c r="M30" s="662"/>
      <c r="N30" s="663"/>
      <c r="O30" s="66"/>
      <c r="P30" s="6"/>
    </row>
    <row r="31" spans="1:24" ht="16.5" customHeight="1">
      <c r="A31" s="634"/>
      <c r="B31" s="635"/>
      <c r="C31" s="635"/>
      <c r="D31" s="635"/>
      <c r="E31" s="635"/>
      <c r="F31" s="635"/>
      <c r="G31" s="635"/>
      <c r="H31" s="635"/>
      <c r="I31" s="635"/>
      <c r="J31" s="636"/>
      <c r="K31" s="664"/>
      <c r="L31" s="665"/>
      <c r="M31" s="665"/>
      <c r="N31" s="666"/>
      <c r="O31" s="66"/>
      <c r="P31" s="6"/>
    </row>
    <row r="32" spans="1:24" ht="16.5" customHeight="1">
      <c r="A32" s="640" t="s">
        <v>160</v>
      </c>
      <c r="B32" s="641"/>
      <c r="C32" s="641"/>
      <c r="D32" s="635"/>
      <c r="E32" s="635"/>
      <c r="F32" s="635"/>
      <c r="G32" s="635"/>
      <c r="H32" s="635"/>
      <c r="I32" s="635"/>
      <c r="J32" s="636"/>
      <c r="K32" s="633"/>
      <c r="L32" s="633"/>
      <c r="M32" s="633"/>
      <c r="N32" s="633"/>
      <c r="O32" s="66"/>
      <c r="P32" s="6"/>
    </row>
    <row r="33" spans="1:16" ht="16.5" customHeight="1">
      <c r="A33" s="634"/>
      <c r="B33" s="635"/>
      <c r="C33" s="635"/>
      <c r="D33" s="635"/>
      <c r="E33" s="635"/>
      <c r="F33" s="635"/>
      <c r="G33" s="635"/>
      <c r="H33" s="635"/>
      <c r="I33" s="635"/>
      <c r="J33" s="636"/>
      <c r="K33" s="633"/>
      <c r="L33" s="633"/>
      <c r="M33" s="633"/>
      <c r="N33" s="633"/>
      <c r="O33" s="66"/>
      <c r="P33" s="6"/>
    </row>
    <row r="34" spans="1:16" ht="16.5" customHeight="1">
      <c r="A34" s="601"/>
      <c r="B34" s="602"/>
      <c r="C34" s="602"/>
      <c r="D34" s="602"/>
      <c r="E34" s="602"/>
      <c r="F34" s="602"/>
      <c r="G34" s="602"/>
      <c r="H34" s="602"/>
      <c r="I34" s="602"/>
      <c r="J34" s="603"/>
      <c r="K34" s="633"/>
      <c r="L34" s="633"/>
      <c r="M34" s="633"/>
      <c r="N34" s="633"/>
      <c r="O34" s="66"/>
      <c r="P34" s="6"/>
    </row>
    <row r="35" spans="1:16" ht="16.5" customHeight="1">
      <c r="A35" s="601"/>
      <c r="B35" s="602"/>
      <c r="C35" s="602"/>
      <c r="D35" s="602"/>
      <c r="E35" s="602"/>
      <c r="F35" s="602"/>
      <c r="G35" s="602"/>
      <c r="H35" s="602"/>
      <c r="I35" s="602"/>
      <c r="J35" s="603"/>
      <c r="K35" s="633"/>
      <c r="L35" s="633"/>
      <c r="M35" s="633"/>
      <c r="N35" s="633"/>
      <c r="O35" s="66"/>
      <c r="P35" s="6"/>
    </row>
    <row r="36" spans="1:16" ht="16.5" customHeight="1">
      <c r="A36" s="634"/>
      <c r="B36" s="635"/>
      <c r="C36" s="635"/>
      <c r="D36" s="635"/>
      <c r="E36" s="635"/>
      <c r="F36" s="635"/>
      <c r="G36" s="635"/>
      <c r="H36" s="635"/>
      <c r="I36" s="635"/>
      <c r="J36" s="636"/>
      <c r="K36" s="633"/>
      <c r="L36" s="633"/>
      <c r="M36" s="633"/>
      <c r="N36" s="633"/>
      <c r="O36" s="66"/>
      <c r="P36" s="6"/>
    </row>
    <row r="37" spans="1:16" ht="16.5" customHeight="1">
      <c r="A37" s="637"/>
      <c r="B37" s="638"/>
      <c r="C37" s="638"/>
      <c r="D37" s="638"/>
      <c r="E37" s="638"/>
      <c r="F37" s="638"/>
      <c r="G37" s="638"/>
      <c r="H37" s="638"/>
      <c r="I37" s="638"/>
      <c r="J37" s="639"/>
      <c r="K37" s="633"/>
      <c r="L37" s="633"/>
      <c r="M37" s="633"/>
      <c r="N37" s="633"/>
      <c r="O37" s="66"/>
      <c r="P37" s="6"/>
    </row>
    <row r="38" spans="1:16" ht="7.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43"/>
      <c r="L38" s="243"/>
      <c r="M38" s="243"/>
      <c r="N38" s="244"/>
      <c r="O38" s="66"/>
      <c r="P38" s="6"/>
    </row>
    <row r="39" spans="1:16" ht="16.5" customHeight="1">
      <c r="A39" s="619" t="s">
        <v>279</v>
      </c>
      <c r="B39" s="620"/>
      <c r="C39" s="620"/>
      <c r="D39" s="621"/>
      <c r="E39" s="621"/>
      <c r="F39" s="621"/>
      <c r="G39" s="621"/>
      <c r="H39" s="621"/>
      <c r="I39" s="621"/>
      <c r="J39" s="622"/>
      <c r="K39" s="658"/>
      <c r="L39" s="659"/>
      <c r="M39" s="659"/>
      <c r="N39" s="660"/>
      <c r="O39" s="66"/>
      <c r="P39" s="6"/>
    </row>
    <row r="40" spans="1:16" ht="16.5" customHeight="1">
      <c r="A40" s="634"/>
      <c r="B40" s="635"/>
      <c r="C40" s="635"/>
      <c r="D40" s="635"/>
      <c r="E40" s="635"/>
      <c r="F40" s="635"/>
      <c r="G40" s="635"/>
      <c r="H40" s="635"/>
      <c r="I40" s="635"/>
      <c r="J40" s="636"/>
      <c r="K40" s="661"/>
      <c r="L40" s="662"/>
      <c r="M40" s="662"/>
      <c r="N40" s="663"/>
      <c r="O40" s="66"/>
      <c r="P40" s="6"/>
    </row>
    <row r="41" spans="1:16" ht="16.5" customHeight="1">
      <c r="A41" s="601"/>
      <c r="B41" s="602"/>
      <c r="C41" s="602"/>
      <c r="D41" s="602"/>
      <c r="E41" s="602"/>
      <c r="F41" s="602"/>
      <c r="G41" s="602"/>
      <c r="H41" s="602"/>
      <c r="I41" s="602"/>
      <c r="J41" s="603"/>
      <c r="K41" s="661"/>
      <c r="L41" s="662"/>
      <c r="M41" s="662"/>
      <c r="N41" s="663"/>
      <c r="O41" s="66"/>
      <c r="P41" s="6"/>
    </row>
    <row r="42" spans="1:16" ht="16.5" customHeight="1">
      <c r="A42" s="634"/>
      <c r="B42" s="635"/>
      <c r="C42" s="635"/>
      <c r="D42" s="635"/>
      <c r="E42" s="635"/>
      <c r="F42" s="635"/>
      <c r="G42" s="635"/>
      <c r="H42" s="635"/>
      <c r="I42" s="635"/>
      <c r="J42" s="636"/>
      <c r="K42" s="664"/>
      <c r="L42" s="665"/>
      <c r="M42" s="665"/>
      <c r="N42" s="666"/>
      <c r="O42" s="66"/>
      <c r="P42" s="6"/>
    </row>
    <row r="43" spans="1:16" ht="16.5" customHeight="1">
      <c r="A43" s="640" t="s">
        <v>160</v>
      </c>
      <c r="B43" s="641"/>
      <c r="C43" s="641"/>
      <c r="D43" s="635"/>
      <c r="E43" s="635"/>
      <c r="F43" s="635"/>
      <c r="G43" s="635"/>
      <c r="H43" s="635"/>
      <c r="I43" s="635"/>
      <c r="J43" s="636"/>
      <c r="K43" s="633"/>
      <c r="L43" s="633"/>
      <c r="M43" s="633"/>
      <c r="N43" s="633"/>
      <c r="O43" s="66"/>
      <c r="P43" s="6"/>
    </row>
    <row r="44" spans="1:16" ht="16.5" customHeight="1">
      <c r="A44" s="634"/>
      <c r="B44" s="635"/>
      <c r="C44" s="635"/>
      <c r="D44" s="635"/>
      <c r="E44" s="635"/>
      <c r="F44" s="635"/>
      <c r="G44" s="635"/>
      <c r="H44" s="635"/>
      <c r="I44" s="635"/>
      <c r="J44" s="636"/>
      <c r="K44" s="633"/>
      <c r="L44" s="633"/>
      <c r="M44" s="633"/>
      <c r="N44" s="633"/>
      <c r="O44" s="66"/>
      <c r="P44" s="6"/>
    </row>
    <row r="45" spans="1:16" ht="16.5" customHeight="1">
      <c r="A45" s="601"/>
      <c r="B45" s="602"/>
      <c r="C45" s="602"/>
      <c r="D45" s="602"/>
      <c r="E45" s="602"/>
      <c r="F45" s="602"/>
      <c r="G45" s="602"/>
      <c r="H45" s="602"/>
      <c r="I45" s="602"/>
      <c r="J45" s="603"/>
      <c r="K45" s="633"/>
      <c r="L45" s="633"/>
      <c r="M45" s="633"/>
      <c r="N45" s="633"/>
      <c r="O45" s="66"/>
      <c r="P45" s="6"/>
    </row>
    <row r="46" spans="1:16" ht="16.5" customHeight="1">
      <c r="A46" s="601"/>
      <c r="B46" s="602"/>
      <c r="C46" s="602"/>
      <c r="D46" s="602"/>
      <c r="E46" s="602"/>
      <c r="F46" s="602"/>
      <c r="G46" s="602"/>
      <c r="H46" s="602"/>
      <c r="I46" s="602"/>
      <c r="J46" s="603"/>
      <c r="K46" s="633"/>
      <c r="L46" s="633"/>
      <c r="M46" s="633"/>
      <c r="N46" s="633"/>
      <c r="O46" s="66"/>
      <c r="P46" s="6"/>
    </row>
    <row r="47" spans="1:16" ht="16.5" customHeight="1">
      <c r="A47" s="634"/>
      <c r="B47" s="635"/>
      <c r="C47" s="635"/>
      <c r="D47" s="635"/>
      <c r="E47" s="635"/>
      <c r="F47" s="635"/>
      <c r="G47" s="635"/>
      <c r="H47" s="635"/>
      <c r="I47" s="635"/>
      <c r="J47" s="636"/>
      <c r="K47" s="633"/>
      <c r="L47" s="633"/>
      <c r="M47" s="633"/>
      <c r="N47" s="633"/>
      <c r="O47" s="66"/>
      <c r="P47" s="6"/>
    </row>
    <row r="48" spans="1:16" ht="16.5" customHeight="1">
      <c r="A48" s="637"/>
      <c r="B48" s="638"/>
      <c r="C48" s="638"/>
      <c r="D48" s="638"/>
      <c r="E48" s="638"/>
      <c r="F48" s="638"/>
      <c r="G48" s="638"/>
      <c r="H48" s="638"/>
      <c r="I48" s="638"/>
      <c r="J48" s="639"/>
      <c r="K48" s="633"/>
      <c r="L48" s="633"/>
      <c r="M48" s="633"/>
      <c r="N48" s="633"/>
      <c r="O48" s="66"/>
      <c r="P48" s="6"/>
    </row>
    <row r="49" spans="1:16" ht="7.5" customHeight="1">
      <c r="A49" s="83"/>
      <c r="B49" s="83"/>
      <c r="C49" s="83"/>
      <c r="D49" s="83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66"/>
      <c r="P49" s="6"/>
    </row>
    <row r="50" spans="1:16" ht="16.5" customHeight="1">
      <c r="A50" s="311">
        <v>-3</v>
      </c>
      <c r="B50" s="312"/>
      <c r="C50" s="312"/>
      <c r="D50" s="312"/>
      <c r="E50" s="312"/>
      <c r="F50" s="667" t="s">
        <v>215</v>
      </c>
      <c r="G50" s="667"/>
      <c r="H50" s="667"/>
      <c r="I50" s="667"/>
      <c r="J50" s="667"/>
      <c r="K50" s="196" t="str">
        <f>IF(Prot_Fachgespraech_S1!$K$7=0,"-",IF(K4+K10+K21+K32+K43&gt;-10,CONCATENATE("  ",K4+K10+K21+K32+K43),CONCATENATE(" ",K4+K10+K21+K32+K43)))</f>
        <v>-</v>
      </c>
      <c r="L50" s="196" t="str">
        <f>IF(Prot_Fachgespraech_S1!$K$7=0,"-",IF(L4+L10+L21+L32+L43&gt;-10,CONCATENATE("  ",L4+L10+L21+L32+L43),CONCATENATE(" ",L4+L10+L21+L32+L43)))</f>
        <v>-</v>
      </c>
      <c r="M50" s="74">
        <v>0</v>
      </c>
      <c r="N50" s="196" t="str">
        <f>IF(Prot_Fachgespraech_S1!$K$7=0,"+",IF(N4+N10+N21+N32+N43&lt;10,CONCATENATE("  ",N4+N10+N21+N32+N43),CONCATENATE(" ",N4+N10+N21+N32+N43)))</f>
        <v>+</v>
      </c>
      <c r="O50" s="72"/>
      <c r="P50" s="6"/>
    </row>
    <row r="51" spans="1:16" ht="32.25" customHeight="1">
      <c r="A51" s="234" t="s">
        <v>349</v>
      </c>
      <c r="B51" s="77"/>
      <c r="C51" s="77">
        <v>-1</v>
      </c>
      <c r="D51" s="77"/>
      <c r="E51" s="77">
        <v>0</v>
      </c>
      <c r="F51" s="77"/>
      <c r="G51" s="77">
        <v>2</v>
      </c>
      <c r="H51" s="98"/>
      <c r="I51" s="657" t="str">
        <f>CONCATENATE(LEFT(Aufgabenstellung_S1!N8,1),LEFT(Aufgabenstellung_S1!D8,2)," / ",Aufgabenstellung_S1!O2," / Seite 2 von 3")</f>
        <v xml:space="preserve"> /  / Seite 2 von 3</v>
      </c>
      <c r="J51" s="657"/>
      <c r="K51" s="657"/>
      <c r="L51" s="657"/>
      <c r="M51" s="657"/>
      <c r="N51" s="657"/>
      <c r="O51" s="72"/>
      <c r="P51" s="6"/>
    </row>
    <row r="52" spans="1:16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</sheetData>
  <sheetProtection sheet="1" objects="1" scenarios="1"/>
  <mergeCells count="74">
    <mergeCell ref="K43:K48"/>
    <mergeCell ref="L43:L48"/>
    <mergeCell ref="M43:M48"/>
    <mergeCell ref="A44:J44"/>
    <mergeCell ref="A47:J47"/>
    <mergeCell ref="A48:J48"/>
    <mergeCell ref="A43:C43"/>
    <mergeCell ref="D43:J43"/>
    <mergeCell ref="F50:J50"/>
    <mergeCell ref="N32:N37"/>
    <mergeCell ref="A33:J33"/>
    <mergeCell ref="A36:J36"/>
    <mergeCell ref="A37:J37"/>
    <mergeCell ref="A32:C32"/>
    <mergeCell ref="D32:J32"/>
    <mergeCell ref="K32:K37"/>
    <mergeCell ref="L32:L37"/>
    <mergeCell ref="M32:M37"/>
    <mergeCell ref="A39:C39"/>
    <mergeCell ref="D39:J39"/>
    <mergeCell ref="K39:N42"/>
    <mergeCell ref="A40:J40"/>
    <mergeCell ref="A42:J42"/>
    <mergeCell ref="N43:N48"/>
    <mergeCell ref="D21:J21"/>
    <mergeCell ref="K21:K26"/>
    <mergeCell ref="L21:L26"/>
    <mergeCell ref="M21:M26"/>
    <mergeCell ref="A28:C28"/>
    <mergeCell ref="D28:J28"/>
    <mergeCell ref="K28:N31"/>
    <mergeCell ref="A29:J29"/>
    <mergeCell ref="A31:J31"/>
    <mergeCell ref="A22:J22"/>
    <mergeCell ref="A25:J25"/>
    <mergeCell ref="A26:J26"/>
    <mergeCell ref="A21:C21"/>
    <mergeCell ref="N10:N15"/>
    <mergeCell ref="A11:J11"/>
    <mergeCell ref="A14:J14"/>
    <mergeCell ref="A15:J15"/>
    <mergeCell ref="A17:C17"/>
    <mergeCell ref="D17:J17"/>
    <mergeCell ref="K17:N20"/>
    <mergeCell ref="A18:J18"/>
    <mergeCell ref="A20:J20"/>
    <mergeCell ref="A10:C10"/>
    <mergeCell ref="D10:J10"/>
    <mergeCell ref="K10:K15"/>
    <mergeCell ref="A1:J2"/>
    <mergeCell ref="K1:N1"/>
    <mergeCell ref="A4:G4"/>
    <mergeCell ref="H4:J4"/>
    <mergeCell ref="A6:C6"/>
    <mergeCell ref="D6:J6"/>
    <mergeCell ref="K6:N9"/>
    <mergeCell ref="A7:J7"/>
    <mergeCell ref="A9:J9"/>
    <mergeCell ref="I51:N51"/>
    <mergeCell ref="A8:J8"/>
    <mergeCell ref="A12:J12"/>
    <mergeCell ref="A13:J13"/>
    <mergeCell ref="A19:J19"/>
    <mergeCell ref="A23:J23"/>
    <mergeCell ref="A24:J24"/>
    <mergeCell ref="A30:J30"/>
    <mergeCell ref="A34:J34"/>
    <mergeCell ref="A35:J35"/>
    <mergeCell ref="A41:J41"/>
    <mergeCell ref="A45:J45"/>
    <mergeCell ref="A46:J46"/>
    <mergeCell ref="L10:L15"/>
    <mergeCell ref="M10:M15"/>
    <mergeCell ref="N21:N26"/>
  </mergeCells>
  <dataValidations count="7">
    <dataValidation type="list" allowBlank="1" showInputMessage="1" showErrorMessage="1" sqref="K27 K49">
      <formula1>$A$50:$B$50</formula1>
    </dataValidation>
    <dataValidation type="list" allowBlank="1" showInputMessage="1" showErrorMessage="1" sqref="L27 L49">
      <formula1>$C$50:$D$50</formula1>
    </dataValidation>
    <dataValidation type="list" allowBlank="1" showInputMessage="1" showErrorMessage="1" sqref="M27 M49">
      <formula1>$E$50:$F$50</formula1>
    </dataValidation>
    <dataValidation type="list" allowBlank="1" showInputMessage="1" showErrorMessage="1" sqref="K10:K15 K21:K26 K32:K38 K43:K48">
      <formula1>$A$50:$B$50</formula1>
    </dataValidation>
    <dataValidation type="list" allowBlank="1" showInputMessage="1" showErrorMessage="1" sqref="L10:L15 L21:L26 L32:L38 L43:L48">
      <formula1>$C$51:$D$51</formula1>
    </dataValidation>
    <dataValidation type="list" allowBlank="1" showInputMessage="1" showErrorMessage="1" sqref="M10:M15 M21:M26 M32:M38 M43:M48">
      <formula1>$E$51:$F$51</formula1>
    </dataValidation>
    <dataValidation type="list" allowBlank="1" showInputMessage="1" showErrorMessage="1" sqref="N10:N15 N21:N26 N32:N38 N43:N48">
      <formula1>$G$51:$H$51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showRowColHeaders="0" zoomScaleNormal="100" workbookViewId="0">
      <selection activeCell="D4" sqref="D4:J4"/>
    </sheetView>
  </sheetViews>
  <sheetFormatPr baseColWidth="10" defaultRowHeight="12.75"/>
  <cols>
    <col min="1" max="1" width="11.140625" customWidth="1"/>
    <col min="2" max="2" width="2.85546875" customWidth="1"/>
    <col min="3" max="3" width="6.7109375" customWidth="1"/>
    <col min="4" max="4" width="6.140625" customWidth="1"/>
    <col min="5" max="6" width="8" customWidth="1"/>
    <col min="7" max="7" width="4.140625" customWidth="1"/>
    <col min="8" max="8" width="11.5703125" customWidth="1"/>
    <col min="9" max="9" width="2.7109375" customWidth="1"/>
    <col min="10" max="10" width="13.5703125" customWidth="1"/>
    <col min="11" max="14" width="4.28515625" customWidth="1"/>
    <col min="15" max="15" width="25" customWidth="1"/>
  </cols>
  <sheetData>
    <row r="1" spans="1:24" ht="14.25">
      <c r="A1" s="613" t="s">
        <v>256</v>
      </c>
      <c r="B1" s="614"/>
      <c r="C1" s="614"/>
      <c r="D1" s="614"/>
      <c r="E1" s="614"/>
      <c r="F1" s="614"/>
      <c r="G1" s="614"/>
      <c r="H1" s="614"/>
      <c r="I1" s="614"/>
      <c r="J1" s="615"/>
      <c r="K1" s="610" t="s">
        <v>161</v>
      </c>
      <c r="L1" s="611"/>
      <c r="M1" s="611"/>
      <c r="N1" s="612"/>
      <c r="O1" s="49"/>
      <c r="P1" s="39"/>
      <c r="Q1" s="8"/>
      <c r="R1" s="8"/>
      <c r="S1" s="8"/>
      <c r="T1" s="8"/>
      <c r="U1" s="8"/>
      <c r="V1" s="8"/>
      <c r="W1" s="8"/>
      <c r="X1" s="8"/>
    </row>
    <row r="2" spans="1:24" ht="14.25">
      <c r="A2" s="616"/>
      <c r="B2" s="617"/>
      <c r="C2" s="617"/>
      <c r="D2" s="617"/>
      <c r="E2" s="617"/>
      <c r="F2" s="617"/>
      <c r="G2" s="617"/>
      <c r="H2" s="617"/>
      <c r="I2" s="617"/>
      <c r="J2" s="618"/>
      <c r="K2" s="87">
        <v>-3</v>
      </c>
      <c r="L2" s="87">
        <v>-1</v>
      </c>
      <c r="M2" s="87">
        <v>0</v>
      </c>
      <c r="N2" s="309" t="s">
        <v>302</v>
      </c>
      <c r="O2" s="70"/>
      <c r="P2" s="40"/>
      <c r="Q2" s="38"/>
      <c r="R2" s="38"/>
      <c r="S2" s="38"/>
      <c r="T2" s="38"/>
      <c r="U2" s="38"/>
      <c r="V2" s="38"/>
      <c r="W2" s="38"/>
      <c r="X2" s="38"/>
    </row>
    <row r="3" spans="1:24" ht="6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70"/>
      <c r="P3" s="40"/>
      <c r="Q3" s="38"/>
      <c r="R3" s="38"/>
      <c r="S3" s="38"/>
      <c r="T3" s="38"/>
      <c r="U3" s="38"/>
      <c r="V3" s="38"/>
      <c r="W3" s="38"/>
      <c r="X3" s="38"/>
    </row>
    <row r="4" spans="1:24" ht="15.75" customHeight="1">
      <c r="A4" s="619" t="s">
        <v>247</v>
      </c>
      <c r="B4" s="620"/>
      <c r="C4" s="620"/>
      <c r="D4" s="674"/>
      <c r="E4" s="674"/>
      <c r="F4" s="674"/>
      <c r="G4" s="674"/>
      <c r="H4" s="674"/>
      <c r="I4" s="674"/>
      <c r="J4" s="675"/>
      <c r="K4" s="658"/>
      <c r="L4" s="659"/>
      <c r="M4" s="659"/>
      <c r="N4" s="660"/>
      <c r="O4" s="49"/>
      <c r="P4" s="40"/>
      <c r="Q4" s="38"/>
      <c r="R4" s="38"/>
      <c r="S4" s="38"/>
      <c r="T4" s="38"/>
      <c r="U4" s="38"/>
      <c r="V4" s="38"/>
      <c r="W4" s="38"/>
      <c r="X4" s="38"/>
    </row>
    <row r="5" spans="1:24" ht="15.75" customHeight="1">
      <c r="A5" s="668"/>
      <c r="B5" s="669"/>
      <c r="C5" s="669"/>
      <c r="D5" s="669"/>
      <c r="E5" s="669"/>
      <c r="F5" s="669"/>
      <c r="G5" s="669"/>
      <c r="H5" s="669"/>
      <c r="I5" s="669"/>
      <c r="J5" s="670"/>
      <c r="K5" s="664"/>
      <c r="L5" s="665"/>
      <c r="M5" s="665"/>
      <c r="N5" s="666"/>
      <c r="O5" s="49"/>
      <c r="P5" s="40"/>
      <c r="Q5" s="38"/>
      <c r="R5" s="38"/>
      <c r="S5" s="38"/>
      <c r="T5" s="38"/>
      <c r="U5" s="38"/>
      <c r="V5" s="38"/>
      <c r="W5" s="38"/>
      <c r="X5" s="38"/>
    </row>
    <row r="6" spans="1:24" ht="15.75" customHeight="1">
      <c r="A6" s="640" t="s">
        <v>160</v>
      </c>
      <c r="B6" s="641"/>
      <c r="C6" s="641"/>
      <c r="D6" s="669"/>
      <c r="E6" s="669"/>
      <c r="F6" s="669"/>
      <c r="G6" s="669"/>
      <c r="H6" s="669"/>
      <c r="I6" s="669"/>
      <c r="J6" s="670"/>
      <c r="K6" s="633"/>
      <c r="L6" s="633"/>
      <c r="M6" s="633"/>
      <c r="N6" s="633"/>
      <c r="O6" s="49"/>
      <c r="P6" s="40"/>
      <c r="Q6" s="38"/>
      <c r="R6" s="38"/>
      <c r="S6" s="38"/>
      <c r="T6" s="38"/>
      <c r="U6" s="38"/>
      <c r="V6" s="38"/>
      <c r="W6" s="38"/>
      <c r="X6" s="38"/>
    </row>
    <row r="7" spans="1:24" ht="15.75" customHeight="1">
      <c r="A7" s="668"/>
      <c r="B7" s="669"/>
      <c r="C7" s="669"/>
      <c r="D7" s="669"/>
      <c r="E7" s="669"/>
      <c r="F7" s="669"/>
      <c r="G7" s="669"/>
      <c r="H7" s="669"/>
      <c r="I7" s="669"/>
      <c r="J7" s="670"/>
      <c r="K7" s="633"/>
      <c r="L7" s="633"/>
      <c r="M7" s="633"/>
      <c r="N7" s="633"/>
      <c r="O7" s="49"/>
      <c r="P7" s="40"/>
      <c r="Q7" s="38"/>
      <c r="R7" s="38"/>
      <c r="S7" s="38"/>
      <c r="T7" s="38"/>
      <c r="U7" s="38"/>
      <c r="V7" s="38"/>
      <c r="W7" s="38"/>
      <c r="X7" s="38"/>
    </row>
    <row r="8" spans="1:24" ht="15.75" customHeight="1">
      <c r="A8" s="668"/>
      <c r="B8" s="669"/>
      <c r="C8" s="669"/>
      <c r="D8" s="669"/>
      <c r="E8" s="669"/>
      <c r="F8" s="669"/>
      <c r="G8" s="669"/>
      <c r="H8" s="669"/>
      <c r="I8" s="669"/>
      <c r="J8" s="670"/>
      <c r="K8" s="633"/>
      <c r="L8" s="633"/>
      <c r="M8" s="633"/>
      <c r="N8" s="633"/>
      <c r="O8" s="49"/>
      <c r="P8" s="40"/>
      <c r="Q8" s="38"/>
      <c r="R8" s="38"/>
      <c r="S8" s="38"/>
      <c r="T8" s="38"/>
      <c r="U8" s="38"/>
      <c r="V8" s="38"/>
      <c r="W8" s="38"/>
      <c r="X8" s="38"/>
    </row>
    <row r="9" spans="1:24" ht="15.75" customHeight="1">
      <c r="A9" s="671"/>
      <c r="B9" s="672"/>
      <c r="C9" s="672"/>
      <c r="D9" s="672"/>
      <c r="E9" s="672"/>
      <c r="F9" s="672"/>
      <c r="G9" s="672"/>
      <c r="H9" s="672"/>
      <c r="I9" s="672"/>
      <c r="J9" s="673"/>
      <c r="K9" s="633"/>
      <c r="L9" s="633"/>
      <c r="M9" s="633"/>
      <c r="N9" s="633"/>
      <c r="O9" s="49"/>
      <c r="P9" s="40"/>
      <c r="Q9" s="38"/>
      <c r="R9" s="38"/>
      <c r="S9" s="38"/>
      <c r="T9" s="38"/>
      <c r="U9" s="38"/>
      <c r="V9" s="38"/>
      <c r="W9" s="38"/>
      <c r="X9" s="38"/>
    </row>
    <row r="10" spans="1:24" ht="6.75" customHeight="1">
      <c r="A10" s="73"/>
      <c r="B10" s="73"/>
      <c r="C10" s="73"/>
      <c r="D10" s="73"/>
      <c r="E10" s="73"/>
      <c r="F10" s="73"/>
      <c r="G10" s="85"/>
      <c r="H10" s="85"/>
      <c r="I10" s="86"/>
      <c r="J10" s="86"/>
      <c r="K10" s="86"/>
      <c r="L10" s="86"/>
      <c r="M10" s="86"/>
      <c r="N10" s="86"/>
      <c r="O10" s="70"/>
      <c r="P10" s="40"/>
      <c r="Q10" s="38"/>
      <c r="R10" s="38"/>
      <c r="S10" s="38"/>
      <c r="T10" s="38"/>
      <c r="U10" s="38"/>
      <c r="V10" s="38"/>
      <c r="W10" s="38"/>
      <c r="X10" s="38"/>
    </row>
    <row r="11" spans="1:24" ht="15.75" customHeight="1">
      <c r="A11" s="619" t="s">
        <v>248</v>
      </c>
      <c r="B11" s="620"/>
      <c r="C11" s="620"/>
      <c r="D11" s="674"/>
      <c r="E11" s="674"/>
      <c r="F11" s="674"/>
      <c r="G11" s="674"/>
      <c r="H11" s="674"/>
      <c r="I11" s="674"/>
      <c r="J11" s="675"/>
      <c r="K11" s="658"/>
      <c r="L11" s="659"/>
      <c r="M11" s="659"/>
      <c r="N11" s="660"/>
      <c r="O11" s="70"/>
      <c r="P11" s="40"/>
      <c r="Q11" s="38"/>
      <c r="R11" s="38"/>
      <c r="S11" s="38"/>
      <c r="T11" s="38"/>
      <c r="U11" s="38"/>
      <c r="V11" s="38"/>
      <c r="W11" s="38"/>
      <c r="X11" s="38"/>
    </row>
    <row r="12" spans="1:24" ht="15.75" customHeight="1">
      <c r="A12" s="668"/>
      <c r="B12" s="669"/>
      <c r="C12" s="669"/>
      <c r="D12" s="669"/>
      <c r="E12" s="669"/>
      <c r="F12" s="669"/>
      <c r="G12" s="669"/>
      <c r="H12" s="669"/>
      <c r="I12" s="669"/>
      <c r="J12" s="670"/>
      <c r="K12" s="664"/>
      <c r="L12" s="665"/>
      <c r="M12" s="665"/>
      <c r="N12" s="666"/>
      <c r="O12" s="70"/>
      <c r="P12" s="40"/>
      <c r="Q12" s="38"/>
      <c r="R12" s="38"/>
      <c r="S12" s="38"/>
      <c r="T12" s="38"/>
      <c r="U12" s="38"/>
      <c r="V12" s="38"/>
      <c r="W12" s="38"/>
      <c r="X12" s="38"/>
    </row>
    <row r="13" spans="1:24" ht="15.75" customHeight="1">
      <c r="A13" s="640" t="s">
        <v>160</v>
      </c>
      <c r="B13" s="641"/>
      <c r="C13" s="641"/>
      <c r="D13" s="669"/>
      <c r="E13" s="669"/>
      <c r="F13" s="669"/>
      <c r="G13" s="669"/>
      <c r="H13" s="669"/>
      <c r="I13" s="669"/>
      <c r="J13" s="670"/>
      <c r="K13" s="633"/>
      <c r="L13" s="633"/>
      <c r="M13" s="633"/>
      <c r="N13" s="633"/>
      <c r="O13" s="70"/>
      <c r="P13" s="40"/>
      <c r="Q13" s="38"/>
      <c r="R13" s="38"/>
      <c r="S13" s="38"/>
      <c r="T13" s="38"/>
      <c r="U13" s="38"/>
      <c r="V13" s="38"/>
      <c r="W13" s="38"/>
      <c r="X13" s="38"/>
    </row>
    <row r="14" spans="1:24" ht="15.75" customHeight="1">
      <c r="A14" s="668"/>
      <c r="B14" s="669"/>
      <c r="C14" s="669"/>
      <c r="D14" s="669"/>
      <c r="E14" s="669"/>
      <c r="F14" s="669"/>
      <c r="G14" s="669"/>
      <c r="H14" s="669"/>
      <c r="I14" s="669"/>
      <c r="J14" s="670"/>
      <c r="K14" s="633"/>
      <c r="L14" s="633"/>
      <c r="M14" s="633"/>
      <c r="N14" s="633"/>
      <c r="O14" s="70"/>
      <c r="P14" s="40"/>
      <c r="Q14" s="38"/>
      <c r="R14" s="38"/>
      <c r="S14" s="38"/>
      <c r="T14" s="38"/>
      <c r="U14" s="38"/>
      <c r="V14" s="38"/>
      <c r="W14" s="38"/>
      <c r="X14" s="38"/>
    </row>
    <row r="15" spans="1:24" ht="15.75" customHeight="1">
      <c r="A15" s="668"/>
      <c r="B15" s="669"/>
      <c r="C15" s="669"/>
      <c r="D15" s="669"/>
      <c r="E15" s="669"/>
      <c r="F15" s="669"/>
      <c r="G15" s="669"/>
      <c r="H15" s="669"/>
      <c r="I15" s="669"/>
      <c r="J15" s="670"/>
      <c r="K15" s="633"/>
      <c r="L15" s="633"/>
      <c r="M15" s="633"/>
      <c r="N15" s="633"/>
      <c r="O15" s="70"/>
      <c r="P15" s="40"/>
      <c r="Q15" s="38"/>
      <c r="R15" s="38"/>
      <c r="S15" s="38"/>
      <c r="T15" s="38"/>
      <c r="U15" s="38"/>
      <c r="V15" s="38"/>
      <c r="W15" s="38"/>
      <c r="X15" s="38"/>
    </row>
    <row r="16" spans="1:24" ht="15.75" customHeight="1">
      <c r="A16" s="671"/>
      <c r="B16" s="672"/>
      <c r="C16" s="672"/>
      <c r="D16" s="672"/>
      <c r="E16" s="672"/>
      <c r="F16" s="672"/>
      <c r="G16" s="672"/>
      <c r="H16" s="672"/>
      <c r="I16" s="672"/>
      <c r="J16" s="673"/>
      <c r="K16" s="633"/>
      <c r="L16" s="633"/>
      <c r="M16" s="633"/>
      <c r="N16" s="633"/>
      <c r="O16" s="70"/>
      <c r="P16" s="40"/>
      <c r="Q16" s="38"/>
      <c r="R16" s="38"/>
      <c r="S16" s="38"/>
      <c r="T16" s="38"/>
      <c r="U16" s="38"/>
      <c r="V16" s="38"/>
      <c r="W16" s="38"/>
      <c r="X16" s="38"/>
    </row>
    <row r="17" spans="1:16" ht="6.75" customHeight="1">
      <c r="A17" s="79"/>
      <c r="B17" s="83"/>
      <c r="C17" s="83"/>
      <c r="D17" s="83"/>
      <c r="E17" s="83"/>
      <c r="F17" s="84"/>
      <c r="G17" s="84"/>
      <c r="H17" s="84"/>
      <c r="I17" s="84"/>
      <c r="J17" s="84"/>
      <c r="K17" s="84"/>
      <c r="L17" s="84"/>
      <c r="M17" s="84"/>
      <c r="N17" s="80"/>
      <c r="O17" s="66"/>
      <c r="P17" s="6"/>
    </row>
    <row r="18" spans="1:16" ht="15.75" customHeight="1">
      <c r="A18" s="619" t="s">
        <v>249</v>
      </c>
      <c r="B18" s="620"/>
      <c r="C18" s="620"/>
      <c r="D18" s="674"/>
      <c r="E18" s="674"/>
      <c r="F18" s="674"/>
      <c r="G18" s="674"/>
      <c r="H18" s="674"/>
      <c r="I18" s="674"/>
      <c r="J18" s="675"/>
      <c r="K18" s="658"/>
      <c r="L18" s="659"/>
      <c r="M18" s="659"/>
      <c r="N18" s="660"/>
      <c r="O18" s="66"/>
      <c r="P18" s="6"/>
    </row>
    <row r="19" spans="1:16" ht="15.75" customHeight="1">
      <c r="A19" s="668"/>
      <c r="B19" s="669"/>
      <c r="C19" s="669"/>
      <c r="D19" s="669"/>
      <c r="E19" s="669"/>
      <c r="F19" s="669"/>
      <c r="G19" s="669"/>
      <c r="H19" s="669"/>
      <c r="I19" s="669"/>
      <c r="J19" s="670"/>
      <c r="K19" s="664"/>
      <c r="L19" s="665"/>
      <c r="M19" s="665"/>
      <c r="N19" s="666"/>
      <c r="O19" s="66"/>
      <c r="P19" s="6"/>
    </row>
    <row r="20" spans="1:16" ht="15.75" customHeight="1">
      <c r="A20" s="640" t="s">
        <v>160</v>
      </c>
      <c r="B20" s="641"/>
      <c r="C20" s="641"/>
      <c r="D20" s="669"/>
      <c r="E20" s="669"/>
      <c r="F20" s="669"/>
      <c r="G20" s="669"/>
      <c r="H20" s="669"/>
      <c r="I20" s="669"/>
      <c r="J20" s="670"/>
      <c r="K20" s="633"/>
      <c r="L20" s="633"/>
      <c r="M20" s="633"/>
      <c r="N20" s="633"/>
      <c r="O20" s="66"/>
      <c r="P20" s="6"/>
    </row>
    <row r="21" spans="1:16" ht="15.75" customHeight="1">
      <c r="A21" s="668"/>
      <c r="B21" s="669"/>
      <c r="C21" s="669"/>
      <c r="D21" s="669"/>
      <c r="E21" s="669"/>
      <c r="F21" s="669"/>
      <c r="G21" s="669"/>
      <c r="H21" s="669"/>
      <c r="I21" s="669"/>
      <c r="J21" s="670"/>
      <c r="K21" s="633"/>
      <c r="L21" s="633"/>
      <c r="M21" s="633"/>
      <c r="N21" s="633"/>
      <c r="O21" s="66"/>
      <c r="P21" s="6"/>
    </row>
    <row r="22" spans="1:16" ht="15.75" customHeight="1">
      <c r="A22" s="668"/>
      <c r="B22" s="669"/>
      <c r="C22" s="669"/>
      <c r="D22" s="669"/>
      <c r="E22" s="669"/>
      <c r="F22" s="669"/>
      <c r="G22" s="669"/>
      <c r="H22" s="669"/>
      <c r="I22" s="669"/>
      <c r="J22" s="670"/>
      <c r="K22" s="633"/>
      <c r="L22" s="633"/>
      <c r="M22" s="633"/>
      <c r="N22" s="633"/>
      <c r="O22" s="66"/>
      <c r="P22" s="6"/>
    </row>
    <row r="23" spans="1:16" ht="15.75" customHeight="1">
      <c r="A23" s="671"/>
      <c r="B23" s="672"/>
      <c r="C23" s="672"/>
      <c r="D23" s="672"/>
      <c r="E23" s="672"/>
      <c r="F23" s="672"/>
      <c r="G23" s="672"/>
      <c r="H23" s="672"/>
      <c r="I23" s="672"/>
      <c r="J23" s="673"/>
      <c r="K23" s="633"/>
      <c r="L23" s="633"/>
      <c r="M23" s="633"/>
      <c r="N23" s="633"/>
      <c r="O23" s="66"/>
      <c r="P23" s="6"/>
    </row>
    <row r="24" spans="1:16" ht="6.75" customHeight="1">
      <c r="A24" s="140"/>
      <c r="B24" s="92"/>
      <c r="C24" s="92"/>
      <c r="D24" s="92"/>
      <c r="E24" s="92"/>
      <c r="F24" s="92"/>
      <c r="G24" s="92"/>
      <c r="H24" s="92"/>
      <c r="I24" s="92"/>
      <c r="J24" s="92"/>
      <c r="K24" s="95"/>
      <c r="L24" s="95"/>
      <c r="M24" s="95"/>
      <c r="N24" s="59"/>
      <c r="O24" s="66"/>
      <c r="P24" s="6"/>
    </row>
    <row r="25" spans="1:16" ht="15.75" customHeight="1">
      <c r="A25" s="619" t="s">
        <v>250</v>
      </c>
      <c r="B25" s="620"/>
      <c r="C25" s="620"/>
      <c r="D25" s="674"/>
      <c r="E25" s="674"/>
      <c r="F25" s="674"/>
      <c r="G25" s="674"/>
      <c r="H25" s="674"/>
      <c r="I25" s="674"/>
      <c r="J25" s="675"/>
      <c r="K25" s="658"/>
      <c r="L25" s="659"/>
      <c r="M25" s="659"/>
      <c r="N25" s="660"/>
      <c r="O25" s="66"/>
      <c r="P25" s="6"/>
    </row>
    <row r="26" spans="1:16" ht="15.75" customHeight="1">
      <c r="A26" s="668"/>
      <c r="B26" s="669"/>
      <c r="C26" s="669"/>
      <c r="D26" s="669"/>
      <c r="E26" s="669"/>
      <c r="F26" s="669"/>
      <c r="G26" s="669"/>
      <c r="H26" s="669"/>
      <c r="I26" s="669"/>
      <c r="J26" s="670"/>
      <c r="K26" s="664"/>
      <c r="L26" s="665"/>
      <c r="M26" s="665"/>
      <c r="N26" s="666"/>
      <c r="O26" s="66"/>
      <c r="P26" s="6"/>
    </row>
    <row r="27" spans="1:16" ht="15.75" customHeight="1">
      <c r="A27" s="640" t="s">
        <v>160</v>
      </c>
      <c r="B27" s="641"/>
      <c r="C27" s="641"/>
      <c r="D27" s="669"/>
      <c r="E27" s="669"/>
      <c r="F27" s="669"/>
      <c r="G27" s="669"/>
      <c r="H27" s="669"/>
      <c r="I27" s="669"/>
      <c r="J27" s="670"/>
      <c r="K27" s="633"/>
      <c r="L27" s="633"/>
      <c r="M27" s="633"/>
      <c r="N27" s="633"/>
      <c r="O27" s="66"/>
      <c r="P27" s="6"/>
    </row>
    <row r="28" spans="1:16" ht="15.75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70"/>
      <c r="K28" s="633"/>
      <c r="L28" s="633"/>
      <c r="M28" s="633"/>
      <c r="N28" s="633"/>
      <c r="O28" s="66"/>
      <c r="P28" s="6"/>
    </row>
    <row r="29" spans="1:16" ht="15.75" customHeight="1">
      <c r="A29" s="668"/>
      <c r="B29" s="669"/>
      <c r="C29" s="669"/>
      <c r="D29" s="669"/>
      <c r="E29" s="669"/>
      <c r="F29" s="669"/>
      <c r="G29" s="669"/>
      <c r="H29" s="669"/>
      <c r="I29" s="669"/>
      <c r="J29" s="670"/>
      <c r="K29" s="633"/>
      <c r="L29" s="633"/>
      <c r="M29" s="633"/>
      <c r="N29" s="633"/>
      <c r="O29" s="66"/>
      <c r="P29" s="6"/>
    </row>
    <row r="30" spans="1:16" ht="15.75" customHeight="1">
      <c r="A30" s="671"/>
      <c r="B30" s="672"/>
      <c r="C30" s="672"/>
      <c r="D30" s="672"/>
      <c r="E30" s="672"/>
      <c r="F30" s="672"/>
      <c r="G30" s="672"/>
      <c r="H30" s="672"/>
      <c r="I30" s="672"/>
      <c r="J30" s="673"/>
      <c r="K30" s="633"/>
      <c r="L30" s="633"/>
      <c r="M30" s="633"/>
      <c r="N30" s="633"/>
      <c r="O30" s="66"/>
      <c r="P30" s="6"/>
    </row>
    <row r="31" spans="1:16" ht="26.25" customHeight="1">
      <c r="A31" s="245" t="s">
        <v>255</v>
      </c>
      <c r="B31" s="83"/>
      <c r="C31" s="83"/>
      <c r="D31" s="83"/>
      <c r="E31" s="83"/>
      <c r="F31" s="84"/>
      <c r="G31" s="84"/>
      <c r="H31" s="84"/>
      <c r="I31" s="84"/>
      <c r="J31" s="84"/>
      <c r="K31" s="83"/>
      <c r="L31" s="83"/>
      <c r="M31" s="83"/>
      <c r="N31" s="83"/>
      <c r="O31" s="66"/>
      <c r="P31" s="6"/>
    </row>
    <row r="32" spans="1:16" ht="6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82"/>
      <c r="L32" s="82"/>
      <c r="M32" s="82"/>
      <c r="N32" s="207"/>
      <c r="O32" s="66"/>
      <c r="P32" s="6"/>
    </row>
    <row r="33" spans="1:16" ht="15.75" customHeight="1">
      <c r="A33" s="676" t="s">
        <v>165</v>
      </c>
      <c r="B33" s="677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8"/>
      <c r="O33" s="66"/>
      <c r="P33" s="6"/>
    </row>
    <row r="34" spans="1:16" ht="15.75" customHeight="1">
      <c r="A34" s="668"/>
      <c r="B34" s="669"/>
      <c r="C34" s="669"/>
      <c r="D34" s="669"/>
      <c r="E34" s="669"/>
      <c r="F34" s="669"/>
      <c r="G34" s="669"/>
      <c r="H34" s="669"/>
      <c r="I34" s="669"/>
      <c r="J34" s="670"/>
      <c r="K34" s="633"/>
      <c r="L34" s="633"/>
      <c r="M34" s="633"/>
      <c r="N34" s="633"/>
      <c r="O34" s="66"/>
      <c r="P34" s="6"/>
    </row>
    <row r="35" spans="1:16" ht="15.75" customHeight="1">
      <c r="A35" s="671"/>
      <c r="B35" s="672"/>
      <c r="C35" s="672"/>
      <c r="D35" s="672"/>
      <c r="E35" s="672"/>
      <c r="F35" s="672"/>
      <c r="G35" s="672"/>
      <c r="H35" s="672"/>
      <c r="I35" s="672"/>
      <c r="J35" s="673"/>
      <c r="K35" s="633"/>
      <c r="L35" s="633"/>
      <c r="M35" s="633"/>
      <c r="N35" s="633"/>
      <c r="O35" s="66"/>
      <c r="P35" s="6"/>
    </row>
    <row r="36" spans="1:16" ht="6.75" customHeight="1">
      <c r="A36" s="139"/>
      <c r="B36" s="92"/>
      <c r="C36" s="92"/>
      <c r="D36" s="92"/>
      <c r="E36" s="92"/>
      <c r="F36" s="92"/>
      <c r="G36" s="92"/>
      <c r="H36" s="92"/>
      <c r="I36" s="92"/>
      <c r="J36" s="92"/>
      <c r="K36" s="82"/>
      <c r="L36" s="82"/>
      <c r="M36" s="82"/>
      <c r="N36" s="81"/>
      <c r="O36" s="66"/>
      <c r="P36" s="6"/>
    </row>
    <row r="37" spans="1:16" ht="15.75" customHeight="1">
      <c r="A37" s="676" t="s">
        <v>166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8"/>
      <c r="O37" s="66"/>
      <c r="P37" s="6"/>
    </row>
    <row r="38" spans="1:16" ht="15.75" customHeight="1">
      <c r="A38" s="668"/>
      <c r="B38" s="669"/>
      <c r="C38" s="669"/>
      <c r="D38" s="669"/>
      <c r="E38" s="669"/>
      <c r="F38" s="669"/>
      <c r="G38" s="669"/>
      <c r="H38" s="669"/>
      <c r="I38" s="669"/>
      <c r="J38" s="670"/>
      <c r="K38" s="633"/>
      <c r="L38" s="633"/>
      <c r="M38" s="633"/>
      <c r="N38" s="633"/>
      <c r="O38" s="66"/>
      <c r="P38" s="6"/>
    </row>
    <row r="39" spans="1:16" ht="15.75" customHeight="1">
      <c r="A39" s="671"/>
      <c r="B39" s="672"/>
      <c r="C39" s="672"/>
      <c r="D39" s="672"/>
      <c r="E39" s="672"/>
      <c r="F39" s="672"/>
      <c r="G39" s="672"/>
      <c r="H39" s="672"/>
      <c r="I39" s="672"/>
      <c r="J39" s="673"/>
      <c r="K39" s="633"/>
      <c r="L39" s="633"/>
      <c r="M39" s="633"/>
      <c r="N39" s="633"/>
      <c r="O39" s="66"/>
      <c r="P39" s="6"/>
    </row>
    <row r="40" spans="1:16" ht="6.75" customHeight="1">
      <c r="A40" s="79"/>
      <c r="B40" s="83"/>
      <c r="C40" s="83"/>
      <c r="D40" s="83"/>
      <c r="E40" s="83"/>
      <c r="F40" s="84"/>
      <c r="G40" s="84"/>
      <c r="H40" s="84"/>
      <c r="I40" s="84"/>
      <c r="J40" s="84"/>
      <c r="K40" s="84"/>
      <c r="L40" s="84"/>
      <c r="M40" s="84"/>
      <c r="N40" s="80"/>
      <c r="O40" s="66"/>
      <c r="P40" s="6"/>
    </row>
    <row r="41" spans="1:16" ht="16.5" customHeight="1">
      <c r="A41" s="62"/>
      <c r="B41" s="93"/>
      <c r="C41" s="93"/>
      <c r="D41" s="93"/>
      <c r="E41" s="93"/>
      <c r="F41" s="683" t="s">
        <v>280</v>
      </c>
      <c r="G41" s="683"/>
      <c r="H41" s="683"/>
      <c r="I41" s="683"/>
      <c r="J41" s="684"/>
      <c r="K41" s="196" t="str">
        <f>IF(Prot_Fachgespraech_S1!$K$7=0,"-",IF(K6+K13+K20+K27+K34+K38&gt;-10,CONCATENATE("  ",K6+K13+K20+K27+K34+K38),CONCATENATE(" ",K6+K13+K20+K27++K34+K38)))</f>
        <v>-</v>
      </c>
      <c r="L41" s="196" t="str">
        <f>IF(Prot_Fachgespraech_S1!$K$7=0,"-",IF(L6+L13+L20+L27+L34+L38=0,CONCATENATE("  ",L6+L13+L20+L27+L34+L38),CONCATENATE("  ",L6+L13+L20+L27+L34+L38)))</f>
        <v>-</v>
      </c>
      <c r="M41" s="74">
        <v>0</v>
      </c>
      <c r="N41" s="196" t="str">
        <f>IF(Prot_Fachgespraech_S1!$K$7=0,"+",IF(N6+N13+N20+N27+N34+N38&lt;10,CONCATENATE("  ",N6+N13+N20+N27+N34+N38),CONCATENATE(" ",N6+N13+N20+N27+N34+N38)))</f>
        <v>+</v>
      </c>
      <c r="O41" s="72"/>
      <c r="P41" s="6"/>
    </row>
    <row r="42" spans="1:16" ht="18.75" customHeight="1">
      <c r="A42" s="77">
        <v>-3</v>
      </c>
      <c r="B42" s="77"/>
      <c r="C42" s="77">
        <v>-1</v>
      </c>
      <c r="D42" s="77"/>
      <c r="E42" s="62"/>
      <c r="F42" s="100" t="s">
        <v>168</v>
      </c>
      <c r="G42" s="62"/>
      <c r="H42" s="97"/>
      <c r="I42" s="97"/>
      <c r="J42" s="97"/>
      <c r="K42" s="99"/>
      <c r="L42" s="99"/>
      <c r="M42" s="99"/>
      <c r="N42" s="99"/>
      <c r="O42" s="72"/>
      <c r="P42" s="6"/>
    </row>
    <row r="43" spans="1:16" ht="16.5" customHeight="1">
      <c r="A43" s="91">
        <v>0</v>
      </c>
      <c r="B43" s="109"/>
      <c r="C43" s="109">
        <v>2</v>
      </c>
      <c r="D43" s="109"/>
      <c r="E43" s="62"/>
      <c r="F43" s="62" t="s">
        <v>164</v>
      </c>
      <c r="G43" s="62"/>
      <c r="H43" s="97"/>
      <c r="I43" s="97"/>
      <c r="J43" s="97"/>
      <c r="K43" s="198" t="str">
        <f>Prot_Fachgespraech_S2!K50</f>
        <v>-</v>
      </c>
      <c r="L43" s="198" t="str">
        <f>Prot_Fachgespraech_S2!L50</f>
        <v>-</v>
      </c>
      <c r="M43" s="101">
        <v>0</v>
      </c>
      <c r="N43" s="198" t="str">
        <f>Prot_Fachgespraech_S2!N50</f>
        <v>+</v>
      </c>
      <c r="O43" s="72"/>
      <c r="P43" s="6"/>
    </row>
    <row r="44" spans="1:16" ht="16.5" customHeight="1" thickBot="1">
      <c r="A44" s="57"/>
      <c r="B44" s="76"/>
      <c r="C44" s="76"/>
      <c r="D44" s="76"/>
      <c r="E44" s="76"/>
      <c r="F44" s="75" t="s">
        <v>167</v>
      </c>
      <c r="G44" s="75"/>
      <c r="H44" s="75"/>
      <c r="I44" s="75"/>
      <c r="J44" s="75"/>
      <c r="K44" s="199" t="str">
        <f>K41</f>
        <v>-</v>
      </c>
      <c r="L44" s="199" t="str">
        <f>L41</f>
        <v>-</v>
      </c>
      <c r="M44" s="108">
        <v>0</v>
      </c>
      <c r="N44" s="199" t="str">
        <f>N41</f>
        <v>+</v>
      </c>
    </row>
    <row r="45" spans="1:16" ht="16.5" customHeight="1" thickBot="1">
      <c r="A45" s="42"/>
      <c r="B45" s="42"/>
      <c r="C45" s="42"/>
      <c r="D45" s="42"/>
      <c r="E45" s="42"/>
      <c r="F45" s="64" t="s">
        <v>169</v>
      </c>
      <c r="G45" s="42"/>
      <c r="H45" s="42"/>
      <c r="I45" s="42"/>
      <c r="J45" s="42"/>
      <c r="K45" s="197" t="str">
        <f>IF(Prot_Fachgespraech_S1!$K$7=0,"-",IF(K43+K44&gt;-10,CONCATENATE("  ",K43+K44),CONCATENATE(" ",K43+K44)))</f>
        <v>-</v>
      </c>
      <c r="L45" s="197" t="str">
        <f>IF(Prot_Fachgespraech_S1!$K$7=0,"-",IF(L43+L44&gt;-10,CONCATENATE("  ",L43+L44),CONCATENATE(" ",L43+L44)))</f>
        <v>-</v>
      </c>
      <c r="M45" s="102">
        <v>0</v>
      </c>
      <c r="N45" s="197" t="str">
        <f>IF(Prot_Fachgespraech_S1!$K$7=0,"+",IF(N43+N44&lt;10,CONCATENATE("  ",N43+N44),CONCATENATE(" ",N43+N44)))</f>
        <v>+</v>
      </c>
    </row>
    <row r="46" spans="1:16" ht="37.5" customHeight="1">
      <c r="A46" s="104" t="s">
        <v>22</v>
      </c>
      <c r="B46" s="105"/>
      <c r="C46" s="63"/>
      <c r="D46" s="63"/>
      <c r="E46" s="63"/>
      <c r="F46" s="63"/>
      <c r="G46" s="106"/>
      <c r="H46" s="107" t="s">
        <v>124</v>
      </c>
      <c r="I46" s="42"/>
      <c r="J46" s="106"/>
      <c r="K46" s="106"/>
      <c r="L46" s="106"/>
      <c r="M46" s="103"/>
      <c r="N46" s="103"/>
    </row>
    <row r="47" spans="1:16" ht="22.5" customHeight="1">
      <c r="A47" s="105" t="s">
        <v>26</v>
      </c>
      <c r="B47" s="105"/>
      <c r="C47" s="63" t="s">
        <v>27</v>
      </c>
      <c r="D47" s="42"/>
      <c r="E47" s="42"/>
      <c r="F47" s="63"/>
      <c r="G47" s="106"/>
      <c r="H47" s="105" t="s">
        <v>26</v>
      </c>
      <c r="I47" s="42"/>
      <c r="J47" s="63" t="s">
        <v>27</v>
      </c>
      <c r="K47" s="42"/>
      <c r="L47" s="106"/>
      <c r="M47" s="106"/>
      <c r="N47" s="106"/>
    </row>
    <row r="48" spans="1:16" ht="16.5" customHeight="1">
      <c r="A48" s="306"/>
      <c r="B48" s="96"/>
      <c r="C48" s="681"/>
      <c r="D48" s="681"/>
      <c r="E48" s="681"/>
      <c r="F48" s="681"/>
      <c r="G48" s="96"/>
      <c r="H48" s="306"/>
      <c r="I48" s="96"/>
      <c r="J48" s="681"/>
      <c r="K48" s="681"/>
      <c r="L48" s="681"/>
      <c r="M48" s="681"/>
      <c r="N48" s="681"/>
    </row>
    <row r="49" spans="1:27" ht="23.25" customHeight="1">
      <c r="A49" s="679" t="s">
        <v>178</v>
      </c>
      <c r="B49" s="679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</row>
    <row r="50" spans="1:27">
      <c r="A50" s="679" t="s">
        <v>153</v>
      </c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</row>
    <row r="51" spans="1:27">
      <c r="A51" s="142" t="s">
        <v>281</v>
      </c>
      <c r="B51" s="142"/>
      <c r="C51" s="142"/>
      <c r="D51" s="142"/>
      <c r="E51" s="142"/>
      <c r="F51" s="142"/>
      <c r="G51" s="142"/>
      <c r="H51" s="142"/>
      <c r="I51" s="682"/>
      <c r="J51" s="682"/>
      <c r="K51" s="682"/>
      <c r="L51" s="682"/>
      <c r="M51" s="682"/>
      <c r="N51" s="682"/>
    </row>
    <row r="52" spans="1:27" ht="13.5" customHeight="1">
      <c r="A52" s="234" t="s">
        <v>349</v>
      </c>
      <c r="B52" s="42"/>
      <c r="C52" s="42"/>
      <c r="D52" s="42"/>
      <c r="E52" s="42"/>
      <c r="F52" s="42"/>
      <c r="G52" s="42"/>
      <c r="H52" s="42"/>
      <c r="I52" s="680" t="str">
        <f>CONCATENATE(LEFT(Aufgabenstellung_S1!N8,1),LEFT(Aufgabenstellung_S1!D8,2)," / ",Aufgabenstellung_S1!O2," / Seite 3 von 3")</f>
        <v xml:space="preserve"> /  / Seite 3 von 3</v>
      </c>
      <c r="J52" s="680"/>
      <c r="K52" s="680"/>
      <c r="L52" s="680"/>
      <c r="M52" s="680"/>
      <c r="N52" s="680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sheetProtection sheet="1" objects="1" scenarios="1"/>
  <mergeCells count="75">
    <mergeCell ref="A21:J21"/>
    <mergeCell ref="A28:J28"/>
    <mergeCell ref="A50:N50"/>
    <mergeCell ref="I52:N52"/>
    <mergeCell ref="C48:F48"/>
    <mergeCell ref="J48:N48"/>
    <mergeCell ref="I51:N51"/>
    <mergeCell ref="A49:N49"/>
    <mergeCell ref="L27:L30"/>
    <mergeCell ref="M27:M30"/>
    <mergeCell ref="N27:N30"/>
    <mergeCell ref="A29:J29"/>
    <mergeCell ref="A30:J30"/>
    <mergeCell ref="F41:J41"/>
    <mergeCell ref="A25:C25"/>
    <mergeCell ref="D25:J25"/>
    <mergeCell ref="K25:N26"/>
    <mergeCell ref="A26:J26"/>
    <mergeCell ref="A27:C27"/>
    <mergeCell ref="D27:J27"/>
    <mergeCell ref="K27:K30"/>
    <mergeCell ref="A37:N37"/>
    <mergeCell ref="A38:J38"/>
    <mergeCell ref="K38:K39"/>
    <mergeCell ref="L38:L39"/>
    <mergeCell ref="M38:M39"/>
    <mergeCell ref="N38:N39"/>
    <mergeCell ref="A39:J39"/>
    <mergeCell ref="A33:N33"/>
    <mergeCell ref="A34:J34"/>
    <mergeCell ref="K34:K35"/>
    <mergeCell ref="L34:L35"/>
    <mergeCell ref="M34:M35"/>
    <mergeCell ref="N34:N35"/>
    <mergeCell ref="A35:J35"/>
    <mergeCell ref="N20:N23"/>
    <mergeCell ref="A22:J22"/>
    <mergeCell ref="A23:J23"/>
    <mergeCell ref="N13:N16"/>
    <mergeCell ref="A15:J15"/>
    <mergeCell ref="A16:J16"/>
    <mergeCell ref="A18:C18"/>
    <mergeCell ref="D18:J18"/>
    <mergeCell ref="K18:N19"/>
    <mergeCell ref="A19:J19"/>
    <mergeCell ref="A20:C20"/>
    <mergeCell ref="D20:J20"/>
    <mergeCell ref="K20:K23"/>
    <mergeCell ref="L20:L23"/>
    <mergeCell ref="M20:M23"/>
    <mergeCell ref="A14:J14"/>
    <mergeCell ref="A11:C11"/>
    <mergeCell ref="D11:J11"/>
    <mergeCell ref="K11:N12"/>
    <mergeCell ref="A12:J12"/>
    <mergeCell ref="A13:C13"/>
    <mergeCell ref="D13:J13"/>
    <mergeCell ref="K13:K16"/>
    <mergeCell ref="L13:L16"/>
    <mergeCell ref="M13:M16"/>
    <mergeCell ref="N6:N9"/>
    <mergeCell ref="A8:J8"/>
    <mergeCell ref="A9:J9"/>
    <mergeCell ref="A1:J2"/>
    <mergeCell ref="K1:N1"/>
    <mergeCell ref="A4:C4"/>
    <mergeCell ref="D4:J4"/>
    <mergeCell ref="K4:N5"/>
    <mergeCell ref="A5:J5"/>
    <mergeCell ref="A6:C6"/>
    <mergeCell ref="D6:J6"/>
    <mergeCell ref="K6:K9"/>
    <mergeCell ref="L6:L9"/>
    <mergeCell ref="M6:M9"/>
    <mergeCell ref="A7:J7"/>
  </mergeCells>
  <dataValidations count="10">
    <dataValidation type="list" allowBlank="1" showInputMessage="1" showErrorMessage="1" sqref="N24">
      <formula1>$G$42:$H$42</formula1>
    </dataValidation>
    <dataValidation type="list" allowBlank="1" showInputMessage="1" showErrorMessage="1" sqref="M24">
      <formula1>$E$42:$F$42</formula1>
    </dataValidation>
    <dataValidation type="list" allowBlank="1" showInputMessage="1" showErrorMessage="1" sqref="L38:L39 L13:L16 L34:L35 L6:L9 L20:L24 L27:L30">
      <formula1>$C$42:$D$42</formula1>
    </dataValidation>
    <dataValidation type="list" allowBlank="1" showInputMessage="1" showErrorMessage="1" sqref="K38:K39 K13:K16 K34:K35 K6:K9 K20:K24 K27:K30">
      <formula1>$A$42:$B$42</formula1>
    </dataValidation>
    <dataValidation type="list" allowBlank="1" showInputMessage="1" showErrorMessage="1" sqref="M17 M40">
      <formula1>$E$41:$F$41</formula1>
    </dataValidation>
    <dataValidation type="list" allowBlank="1" showInputMessage="1" showErrorMessage="1" sqref="L17 L40">
      <formula1>$C$41:$D$41</formula1>
    </dataValidation>
    <dataValidation type="list" allowBlank="1" showInputMessage="1" showErrorMessage="1" sqref="K17 K40">
      <formula1>$A$41:$B$41</formula1>
    </dataValidation>
    <dataValidation type="list" allowBlank="1" showInputMessage="1" showErrorMessage="1" sqref="N17">
      <formula1>#REF!</formula1>
    </dataValidation>
    <dataValidation type="list" allowBlank="1" showInputMessage="1" showErrorMessage="1" sqref="M6:M9 M38:M39 M34:M35 M27:M30 M20:M23 M13:M16">
      <formula1>$A$43:$B$43</formula1>
    </dataValidation>
    <dataValidation type="list" allowBlank="1" showInputMessage="1" showErrorMessage="1" sqref="N6:N9 N38:N39 N34:N35 N27:N30 N20:N23 N13:N16">
      <formula1>$C$43:$D$43</formula1>
    </dataValidation>
  </dataValidations>
  <pageMargins left="0.78740157480314965" right="0.35433070866141736" top="0.51181102362204722" bottom="0.39370078740157483" header="0.19685039370078741" footer="0.19685039370078741"/>
  <pageSetup paperSize="9" orientation="portrait" r:id="rId1"/>
  <ignoredErrors>
    <ignoredError sqref="K44:L44 N44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showRowColHeaders="0" topLeftCell="A13" zoomScaleNormal="100" workbookViewId="0">
      <selection activeCell="A2" sqref="A2:H2"/>
    </sheetView>
  </sheetViews>
  <sheetFormatPr baseColWidth="10" defaultRowHeight="12.75"/>
  <cols>
    <col min="1" max="1" width="9.7109375" customWidth="1"/>
    <col min="2" max="2" width="12.5703125" customWidth="1"/>
    <col min="3" max="3" width="2.140625" customWidth="1"/>
    <col min="4" max="4" width="7.7109375" customWidth="1"/>
    <col min="5" max="5" width="18.140625" customWidth="1"/>
    <col min="6" max="6" width="1.42578125" customWidth="1"/>
    <col min="7" max="7" width="10" customWidth="1"/>
    <col min="8" max="8" width="3.5703125" customWidth="1"/>
    <col min="9" max="9" width="26.85546875" customWidth="1"/>
  </cols>
  <sheetData>
    <row r="1" spans="1:19" ht="15">
      <c r="A1" s="694" t="s">
        <v>0</v>
      </c>
      <c r="B1" s="694"/>
      <c r="C1" s="694"/>
      <c r="D1" s="694"/>
      <c r="E1" s="694"/>
      <c r="F1" s="694"/>
      <c r="G1" s="694"/>
      <c r="H1" s="695"/>
      <c r="I1" s="299" t="s">
        <v>258</v>
      </c>
      <c r="J1" s="134"/>
      <c r="K1" s="134"/>
      <c r="L1" s="134"/>
      <c r="M1" s="134"/>
      <c r="N1" s="134"/>
      <c r="O1" s="134"/>
      <c r="P1" s="134"/>
      <c r="Q1" s="47"/>
      <c r="R1" s="47"/>
      <c r="S1" s="14"/>
    </row>
    <row r="2" spans="1:19" ht="37.5" customHeight="1">
      <c r="A2" s="534" t="s">
        <v>54</v>
      </c>
      <c r="B2" s="534"/>
      <c r="C2" s="534"/>
      <c r="D2" s="534"/>
      <c r="E2" s="534"/>
      <c r="F2" s="534"/>
      <c r="G2" s="534"/>
      <c r="H2" s="535"/>
      <c r="I2" s="283" t="str">
        <f>IF(ISBLANK(Aufgabenstellung_S1!O2),"",Aufgabenstellung_S1!O2)</f>
        <v/>
      </c>
      <c r="J2" s="4"/>
      <c r="K2" s="4"/>
      <c r="L2" s="4"/>
      <c r="M2" s="4"/>
      <c r="N2" s="4"/>
      <c r="O2" s="4"/>
      <c r="P2" s="4"/>
      <c r="Q2" s="43"/>
      <c r="R2" s="43"/>
      <c r="S2" s="14"/>
    </row>
    <row r="3" spans="1:19" ht="25.5" customHeight="1">
      <c r="A3" s="61" t="s">
        <v>3</v>
      </c>
      <c r="B3" s="685" t="str">
        <f>IF(ISBLANK(Aufgabenstellung_S1!B3),"",Aufgabenstellung_S1!B3)</f>
        <v/>
      </c>
      <c r="C3" s="685"/>
      <c r="D3" s="685"/>
      <c r="E3" s="685"/>
      <c r="F3" s="685"/>
      <c r="G3" s="685"/>
      <c r="H3" s="685"/>
      <c r="I3" s="685"/>
      <c r="J3" s="43"/>
      <c r="K3" s="43"/>
      <c r="L3" s="43"/>
      <c r="M3" s="43"/>
      <c r="N3" s="43"/>
      <c r="O3" s="43"/>
      <c r="P3" s="43"/>
      <c r="Q3" s="43"/>
      <c r="R3" s="43"/>
      <c r="S3" s="14"/>
    </row>
    <row r="4" spans="1:19" ht="18.75" customHeight="1">
      <c r="A4" s="697" t="s">
        <v>217</v>
      </c>
      <c r="B4" s="697"/>
      <c r="C4" s="697"/>
      <c r="D4" s="697"/>
      <c r="E4" s="697"/>
      <c r="F4" s="697"/>
      <c r="G4" s="697"/>
      <c r="H4" s="697"/>
      <c r="I4" s="697"/>
      <c r="J4" s="44"/>
      <c r="K4" s="44"/>
      <c r="L4" s="44"/>
      <c r="M4" s="44"/>
      <c r="N4" s="44"/>
      <c r="O4" s="44"/>
      <c r="P4" s="44"/>
      <c r="Q4" s="44"/>
      <c r="R4" s="44"/>
      <c r="S4" s="14"/>
    </row>
    <row r="5" spans="1:19" ht="5.25" customHeight="1">
      <c r="A5" s="9"/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15">
      <c r="A6" s="538" t="s">
        <v>2</v>
      </c>
      <c r="B6" s="538"/>
      <c r="C6" s="538"/>
      <c r="D6" s="538"/>
      <c r="E6" s="538"/>
      <c r="F6" s="538"/>
      <c r="G6" s="538"/>
      <c r="H6" s="538"/>
      <c r="I6" s="538"/>
      <c r="J6" s="45"/>
      <c r="K6" s="45"/>
      <c r="L6" s="45"/>
      <c r="M6" s="45"/>
      <c r="N6" s="45"/>
      <c r="O6" s="45"/>
      <c r="P6" s="45"/>
      <c r="Q6" s="45"/>
      <c r="R6" s="45"/>
      <c r="S6" s="14"/>
    </row>
    <row r="7" spans="1:19" ht="18.75" customHeight="1">
      <c r="A7" s="539" t="str">
        <f>IF(ISBLANK(Aufgabenstellung_S1!A7),"",Aufgabenstellung_S1!A7)</f>
        <v/>
      </c>
      <c r="B7" s="539"/>
      <c r="C7" s="539"/>
      <c r="D7" s="539"/>
      <c r="E7" s="539"/>
      <c r="F7" s="539"/>
      <c r="G7" s="539"/>
      <c r="H7" s="539"/>
      <c r="I7" s="539"/>
      <c r="J7" s="46"/>
      <c r="K7" s="46"/>
      <c r="L7" s="46"/>
      <c r="M7" s="46"/>
      <c r="N7" s="46"/>
      <c r="O7" s="46"/>
      <c r="P7" s="46"/>
      <c r="Q7" s="46"/>
      <c r="R7" s="46"/>
      <c r="S7" s="14"/>
    </row>
    <row r="8" spans="1:19" ht="26.25" customHeight="1">
      <c r="A8" s="512" t="s">
        <v>32</v>
      </c>
      <c r="B8" s="512"/>
      <c r="C8" s="536" t="str">
        <f>IF(ISBLANK(Aufgabenstellung_S2!A2),"",Aufgabenstellung_S2!A2)</f>
        <v/>
      </c>
      <c r="D8" s="536"/>
      <c r="E8" s="536"/>
      <c r="F8" s="536"/>
      <c r="G8" s="536"/>
      <c r="H8" s="536"/>
      <c r="I8" s="536"/>
      <c r="J8" s="14"/>
      <c r="K8" s="14"/>
      <c r="L8" s="14"/>
      <c r="M8" s="14"/>
      <c r="N8" s="14"/>
      <c r="O8" s="14"/>
      <c r="P8" s="14"/>
      <c r="Q8" s="14"/>
    </row>
    <row r="9" spans="1:19" ht="25.5" customHeight="1">
      <c r="A9" s="690" t="s">
        <v>132</v>
      </c>
      <c r="B9" s="690"/>
      <c r="C9" s="689" t="s">
        <v>5</v>
      </c>
      <c r="D9" s="689"/>
      <c r="E9" s="284" t="str">
        <f>IF(ISBLANK(Aufgabenstellung_S1!D8),"",Aufgabenstellung_S1!D8)</f>
        <v/>
      </c>
      <c r="F9" s="21"/>
      <c r="G9" s="42" t="s">
        <v>6</v>
      </c>
      <c r="H9" s="696" t="str">
        <f>IF(ISBLANK(Aufgabenstellung_S1!N8),"",Aufgabenstellung_S1!N8)</f>
        <v/>
      </c>
      <c r="I9" s="696"/>
      <c r="J9" s="6"/>
    </row>
    <row r="10" spans="1:19" ht="18.75" customHeight="1">
      <c r="A10" s="42"/>
      <c r="B10" s="42"/>
      <c r="C10" s="689" t="s">
        <v>145</v>
      </c>
      <c r="D10" s="689"/>
      <c r="E10" s="323"/>
      <c r="F10" s="49"/>
      <c r="G10" s="42" t="s">
        <v>282</v>
      </c>
      <c r="H10" s="537"/>
      <c r="I10" s="537"/>
      <c r="J10" s="49"/>
      <c r="K10" s="49"/>
      <c r="L10" s="49"/>
      <c r="M10" s="12"/>
    </row>
    <row r="11" spans="1:19" ht="25.5" customHeight="1">
      <c r="A11" s="690" t="s">
        <v>49</v>
      </c>
      <c r="B11" s="690"/>
      <c r="C11" s="689" t="s">
        <v>5</v>
      </c>
      <c r="D11" s="689"/>
      <c r="E11" s="537" t="str">
        <f>IF(ISBLANK(Aufgabenstellung_S1!D13),"",Aufgabenstellung_S1!D13)</f>
        <v/>
      </c>
      <c r="F11" s="537"/>
      <c r="G11" s="537"/>
      <c r="H11" s="537"/>
      <c r="I11" s="537"/>
      <c r="J11" s="6"/>
    </row>
    <row r="12" spans="1:19">
      <c r="A12" s="42"/>
      <c r="B12" s="42"/>
      <c r="C12" s="689" t="s">
        <v>16</v>
      </c>
      <c r="D12" s="689"/>
      <c r="E12" s="537" t="str">
        <f>IF(ISBLANK(Aufgabenstellung_S1!D14),"",Aufgabenstellung_S1!D14)</f>
        <v/>
      </c>
      <c r="F12" s="537"/>
      <c r="G12" s="537"/>
      <c r="H12" s="537"/>
      <c r="I12" s="537"/>
      <c r="J12" s="6"/>
    </row>
    <row r="13" spans="1:19">
      <c r="A13" s="42"/>
      <c r="B13" s="42"/>
      <c r="C13" s="689" t="s">
        <v>18</v>
      </c>
      <c r="D13" s="689"/>
      <c r="E13" s="537" t="str">
        <f>IF(ISBLANK(Aufgabenstellung_S1!D15),"",Aufgabenstellung_S1!D15)</f>
        <v/>
      </c>
      <c r="F13" s="537"/>
      <c r="G13" s="537"/>
      <c r="H13" s="537"/>
      <c r="I13" s="537"/>
      <c r="J13" s="6"/>
    </row>
    <row r="14" spans="1:19" ht="25.5" customHeight="1">
      <c r="A14" s="690" t="s">
        <v>50</v>
      </c>
      <c r="B14" s="690"/>
      <c r="C14" s="689" t="s">
        <v>5</v>
      </c>
      <c r="D14" s="689"/>
      <c r="E14" s="284" t="str">
        <f>IF(ISBLANK(Aufgabenstellung_S1!D16),"",Aufgabenstellung_S1!D16)</f>
        <v/>
      </c>
      <c r="F14" s="20"/>
      <c r="G14" s="42" t="s">
        <v>6</v>
      </c>
      <c r="H14" s="240" t="str">
        <f>IF(ISBLANK(Aufgabenstellung_S1!N16),"",Aufgabenstellung_S1!N16)</f>
        <v/>
      </c>
      <c r="I14" s="285"/>
      <c r="J14" s="39"/>
      <c r="K14" s="8"/>
      <c r="L14" s="8"/>
      <c r="M14" s="8"/>
      <c r="N14" s="8"/>
      <c r="O14" s="8"/>
      <c r="P14" s="8"/>
      <c r="Q14" s="8"/>
      <c r="R14" s="8"/>
    </row>
    <row r="15" spans="1:19" ht="14.25">
      <c r="A15" s="40"/>
      <c r="B15" s="40"/>
      <c r="C15" s="689" t="s">
        <v>19</v>
      </c>
      <c r="D15" s="689"/>
      <c r="E15" s="284" t="str">
        <f>IF(ISBLANK(Aufgabenstellung_S1!D17),"",Aufgabenstellung_S1!D17)</f>
        <v/>
      </c>
      <c r="F15" s="20"/>
      <c r="G15" s="42" t="s">
        <v>20</v>
      </c>
      <c r="H15" s="537" t="str">
        <f>IF(ISBLANK(Aufgabenstellung_S1!N17),"",Aufgabenstellung_S1!N17)</f>
        <v/>
      </c>
      <c r="I15" s="537"/>
      <c r="J15" s="39"/>
      <c r="K15" s="8"/>
      <c r="L15" s="8"/>
      <c r="M15" s="8"/>
      <c r="N15" s="8"/>
      <c r="O15" s="8"/>
      <c r="P15" s="8"/>
      <c r="Q15" s="8"/>
      <c r="R15" s="8"/>
    </row>
    <row r="16" spans="1:19">
      <c r="A16" s="40"/>
      <c r="B16" s="40"/>
      <c r="C16" s="689" t="s">
        <v>7</v>
      </c>
      <c r="D16" s="689"/>
      <c r="E16" s="693" t="str">
        <f>IF(ISBLANK(Aufgabenstellung_S1!D18),"",Aufgabenstellung_S1!D18)</f>
        <v/>
      </c>
      <c r="F16" s="693"/>
      <c r="G16" s="693"/>
      <c r="H16" s="693"/>
      <c r="I16" s="693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5.5" customHeight="1">
      <c r="A17" s="690" t="s">
        <v>22</v>
      </c>
      <c r="B17" s="690"/>
      <c r="C17" s="689" t="s">
        <v>5</v>
      </c>
      <c r="D17" s="689"/>
      <c r="E17" s="284" t="str">
        <f>IF(ISBLANK(Aufgabenstellung_S1!D25),"",Aufgabenstellung_S1!D25)</f>
        <v/>
      </c>
      <c r="F17" s="21"/>
      <c r="G17" s="42" t="s">
        <v>6</v>
      </c>
      <c r="H17" s="537" t="str">
        <f>IF(ISBLANK(Aufgabenstellung_S1!N25),"",Aufgabenstellung_S1!N25)</f>
        <v/>
      </c>
      <c r="I17" s="537"/>
      <c r="J17" s="39"/>
      <c r="K17" s="8"/>
      <c r="L17" s="8"/>
      <c r="M17" s="8"/>
      <c r="N17" s="8"/>
      <c r="O17" s="8"/>
      <c r="P17" s="8"/>
      <c r="Q17" s="8"/>
      <c r="R17" s="8"/>
    </row>
    <row r="18" spans="1:18" ht="14.25">
      <c r="A18" s="40"/>
      <c r="B18" s="40"/>
      <c r="C18" s="689" t="s">
        <v>19</v>
      </c>
      <c r="D18" s="689"/>
      <c r="E18" s="284" t="str">
        <f>IF(ISBLANK(Aufgabenstellung_S1!D26),"",Aufgabenstellung_S1!D26)</f>
        <v/>
      </c>
      <c r="F18" s="21"/>
      <c r="G18" s="42" t="s">
        <v>20</v>
      </c>
      <c r="H18" s="537" t="str">
        <f>IF(ISBLANK(Aufgabenstellung_S1!N26),"",Aufgabenstellung_S1!N26)</f>
        <v/>
      </c>
      <c r="I18" s="537"/>
      <c r="J18" s="39"/>
      <c r="K18" s="8"/>
      <c r="L18" s="8"/>
      <c r="M18" s="8"/>
      <c r="N18" s="8"/>
      <c r="O18" s="8"/>
      <c r="P18" s="8"/>
      <c r="Q18" s="8"/>
      <c r="R18" s="8"/>
    </row>
    <row r="19" spans="1:18" ht="14.25">
      <c r="A19" s="40"/>
      <c r="B19" s="40"/>
      <c r="C19" s="689" t="s">
        <v>7</v>
      </c>
      <c r="D19" s="689"/>
      <c r="E19" s="693" t="str">
        <f>IF(ISBLANK(Aufgabenstellung_S1!D27),"",Aufgabenstellung_S1!D27)</f>
        <v/>
      </c>
      <c r="F19" s="693"/>
      <c r="G19" s="693"/>
      <c r="H19" s="693"/>
      <c r="I19" s="693"/>
      <c r="J19" s="40"/>
      <c r="K19" s="38"/>
      <c r="L19" s="38"/>
      <c r="M19" s="38"/>
      <c r="N19" s="38"/>
      <c r="O19" s="38"/>
      <c r="P19" s="38"/>
      <c r="Q19" s="38"/>
      <c r="R19" s="38"/>
    </row>
    <row r="20" spans="1:18" ht="25.5" customHeight="1">
      <c r="A20" s="690" t="s">
        <v>218</v>
      </c>
      <c r="B20" s="690"/>
      <c r="C20" s="689" t="s">
        <v>5</v>
      </c>
      <c r="D20" s="689"/>
      <c r="E20" s="284" t="str">
        <f>IF(ISBLANK(Aufgabenstellung_S1!D28),"",Aufgabenstellung_S1!D28)</f>
        <v/>
      </c>
      <c r="F20" s="21"/>
      <c r="G20" s="42" t="s">
        <v>6</v>
      </c>
      <c r="H20" s="537" t="str">
        <f>IF(ISBLANK(Aufgabenstellung_S1!N28),"",Aufgabenstellung_S1!N28)</f>
        <v/>
      </c>
      <c r="I20" s="537"/>
      <c r="J20" s="40"/>
      <c r="K20" s="38"/>
      <c r="L20" s="38"/>
      <c r="M20" s="38"/>
      <c r="N20" s="38"/>
      <c r="O20" s="38"/>
      <c r="P20" s="38"/>
      <c r="Q20" s="38"/>
      <c r="R20" s="38"/>
    </row>
    <row r="21" spans="1:18" ht="14.25">
      <c r="A21" s="40"/>
      <c r="B21" s="40"/>
      <c r="C21" s="689" t="s">
        <v>19</v>
      </c>
      <c r="D21" s="689"/>
      <c r="E21" s="284" t="str">
        <f>IF(ISBLANK(Aufgabenstellung_S1!D29),"",Aufgabenstellung_S1!D29)</f>
        <v/>
      </c>
      <c r="F21" s="21"/>
      <c r="G21" s="42" t="s">
        <v>20</v>
      </c>
      <c r="H21" s="537" t="str">
        <f>IF(ISBLANK(Aufgabenstellung_S1!N29),"",Aufgabenstellung_S1!N29)</f>
        <v/>
      </c>
      <c r="I21" s="537"/>
      <c r="J21" s="40"/>
      <c r="K21" s="38"/>
      <c r="L21" s="38"/>
      <c r="M21" s="38"/>
      <c r="N21" s="38"/>
      <c r="O21" s="38"/>
      <c r="P21" s="38"/>
      <c r="Q21" s="38"/>
      <c r="R21" s="38"/>
    </row>
    <row r="22" spans="1:18" ht="14.25">
      <c r="A22" s="40"/>
      <c r="B22" s="40"/>
      <c r="C22" s="689" t="s">
        <v>7</v>
      </c>
      <c r="D22" s="689"/>
      <c r="E22" s="693" t="str">
        <f>IF(ISBLANK(Aufgabenstellung_S1!D30),"",Aufgabenstellung_S1!D30)</f>
        <v/>
      </c>
      <c r="F22" s="693"/>
      <c r="G22" s="693"/>
      <c r="H22" s="693"/>
      <c r="I22" s="693"/>
      <c r="J22" s="40"/>
      <c r="K22" s="38"/>
      <c r="L22" s="38"/>
      <c r="M22" s="38"/>
      <c r="N22" s="38"/>
      <c r="O22" s="38"/>
      <c r="P22" s="38"/>
      <c r="Q22" s="38"/>
      <c r="R22" s="38"/>
    </row>
    <row r="23" spans="1:18" ht="25.5" customHeight="1">
      <c r="A23" s="690" t="s">
        <v>51</v>
      </c>
      <c r="B23" s="690"/>
      <c r="C23" s="690"/>
      <c r="D23" s="690"/>
      <c r="E23" s="690"/>
      <c r="F23" s="690"/>
      <c r="G23" s="690"/>
      <c r="H23" s="690"/>
      <c r="I23" s="690"/>
      <c r="J23" s="6"/>
    </row>
    <row r="24" spans="1:18" ht="18.75" customHeight="1">
      <c r="A24" s="689" t="s">
        <v>50</v>
      </c>
      <c r="B24" s="689"/>
      <c r="C24" s="48" t="s">
        <v>133</v>
      </c>
      <c r="D24" s="691" t="s">
        <v>52</v>
      </c>
      <c r="E24" s="691"/>
      <c r="F24" s="691"/>
      <c r="G24" s="691"/>
      <c r="H24" s="691"/>
      <c r="I24" s="691"/>
      <c r="J24" s="41"/>
      <c r="K24" s="7"/>
      <c r="L24" s="7"/>
      <c r="M24" s="7"/>
      <c r="N24" s="7"/>
      <c r="O24" s="7"/>
      <c r="P24" s="7"/>
    </row>
    <row r="25" spans="1:18" ht="14.25">
      <c r="A25" s="42"/>
      <c r="B25" s="6"/>
      <c r="C25" s="6"/>
      <c r="D25" s="692" t="s">
        <v>201</v>
      </c>
      <c r="E25" s="692"/>
      <c r="F25" s="692"/>
      <c r="G25" s="692"/>
      <c r="H25" s="692"/>
      <c r="I25" s="692"/>
      <c r="J25" s="41"/>
      <c r="K25" s="7"/>
      <c r="L25" s="7"/>
      <c r="M25" s="7"/>
      <c r="N25" s="7"/>
      <c r="O25" s="7"/>
      <c r="P25" s="7"/>
    </row>
    <row r="26" spans="1:18">
      <c r="A26" s="6"/>
      <c r="B26" s="6"/>
      <c r="C26" s="48" t="s">
        <v>133</v>
      </c>
      <c r="D26" s="687" t="s">
        <v>283</v>
      </c>
      <c r="E26" s="687"/>
      <c r="F26" s="687"/>
      <c r="G26" s="687"/>
      <c r="H26" s="687"/>
      <c r="I26" s="687"/>
      <c r="J26" s="6"/>
    </row>
    <row r="27" spans="1:18">
      <c r="A27" s="6"/>
      <c r="B27" s="6"/>
      <c r="C27" s="6"/>
      <c r="D27" s="687" t="s">
        <v>284</v>
      </c>
      <c r="E27" s="687"/>
      <c r="F27" s="687"/>
      <c r="G27" s="687"/>
      <c r="H27" s="687"/>
      <c r="I27" s="687"/>
      <c r="J27" s="6"/>
    </row>
    <row r="28" spans="1:18" ht="12.75" customHeight="1">
      <c r="A28" s="6"/>
      <c r="B28" s="6"/>
      <c r="C28" s="48" t="s">
        <v>133</v>
      </c>
      <c r="D28" s="687" t="s">
        <v>202</v>
      </c>
      <c r="E28" s="687"/>
      <c r="F28" s="687"/>
      <c r="G28" s="687"/>
      <c r="H28" s="687"/>
      <c r="I28" s="687"/>
      <c r="J28" s="6"/>
    </row>
    <row r="29" spans="1:18" ht="12.75" customHeight="1">
      <c r="A29" s="6"/>
      <c r="B29" s="6"/>
      <c r="C29" s="48"/>
      <c r="D29" s="687" t="s">
        <v>203</v>
      </c>
      <c r="E29" s="687"/>
      <c r="F29" s="687"/>
      <c r="G29" s="687"/>
      <c r="H29" s="687"/>
      <c r="I29" s="687"/>
      <c r="J29" s="6"/>
    </row>
    <row r="30" spans="1:18" ht="12.75" customHeight="1">
      <c r="A30" s="6"/>
      <c r="B30" s="6"/>
      <c r="C30" s="48" t="s">
        <v>133</v>
      </c>
      <c r="D30" s="688" t="s">
        <v>257</v>
      </c>
      <c r="E30" s="688"/>
      <c r="F30" s="688"/>
      <c r="G30" s="688"/>
      <c r="H30" s="688"/>
      <c r="I30" s="688"/>
      <c r="J30" s="6"/>
    </row>
    <row r="31" spans="1:18" ht="22.5" customHeight="1">
      <c r="A31" s="686" t="s">
        <v>53</v>
      </c>
      <c r="B31" s="686"/>
      <c r="C31" s="687" t="s">
        <v>136</v>
      </c>
      <c r="D31" s="687"/>
      <c r="E31" s="687"/>
      <c r="F31" s="687"/>
      <c r="G31" s="687"/>
      <c r="H31" s="687"/>
      <c r="I31" s="687"/>
      <c r="J31" s="6"/>
    </row>
    <row r="32" spans="1:18" ht="12.75" customHeight="1">
      <c r="A32" s="6"/>
      <c r="B32" s="6"/>
      <c r="C32" s="687" t="s">
        <v>137</v>
      </c>
      <c r="D32" s="687"/>
      <c r="E32" s="687"/>
      <c r="F32" s="687"/>
      <c r="G32" s="687"/>
      <c r="H32" s="687"/>
      <c r="I32" s="687"/>
      <c r="J32" s="6"/>
    </row>
    <row r="33" spans="1:10" ht="12.75" customHeight="1">
      <c r="A33" s="6"/>
      <c r="B33" s="6"/>
      <c r="C33" s="687" t="s">
        <v>138</v>
      </c>
      <c r="D33" s="687"/>
      <c r="E33" s="687"/>
      <c r="F33" s="687"/>
      <c r="G33" s="687"/>
      <c r="H33" s="687"/>
      <c r="I33" s="687"/>
      <c r="J33" s="6"/>
    </row>
    <row r="34" spans="1:10" ht="12.75" customHeight="1">
      <c r="A34" s="6"/>
      <c r="B34" s="6"/>
      <c r="C34" s="687" t="s">
        <v>139</v>
      </c>
      <c r="D34" s="687"/>
      <c r="E34" s="687"/>
      <c r="F34" s="687"/>
      <c r="G34" s="687"/>
      <c r="H34" s="687"/>
      <c r="I34" s="687"/>
      <c r="J34" s="6"/>
    </row>
    <row r="35" spans="1:10" ht="12.75" customHeight="1">
      <c r="A35" s="6"/>
      <c r="B35" s="6"/>
      <c r="C35" s="687" t="s">
        <v>140</v>
      </c>
      <c r="D35" s="687"/>
      <c r="E35" s="687"/>
      <c r="F35" s="687"/>
      <c r="G35" s="687"/>
      <c r="H35" s="687"/>
      <c r="I35" s="687"/>
      <c r="J35" s="6"/>
    </row>
    <row r="36" spans="1:10" ht="22.5" customHeight="1">
      <c r="A36" s="686" t="s">
        <v>54</v>
      </c>
      <c r="B36" s="686"/>
      <c r="C36" s="687" t="s">
        <v>134</v>
      </c>
      <c r="D36" s="687"/>
      <c r="E36" s="687"/>
      <c r="F36" s="687"/>
      <c r="G36" s="687"/>
      <c r="H36" s="687"/>
      <c r="I36" s="687"/>
      <c r="J36" s="6"/>
    </row>
    <row r="37" spans="1:10">
      <c r="A37" s="6"/>
      <c r="B37" s="6"/>
      <c r="C37" s="687" t="s">
        <v>135</v>
      </c>
      <c r="D37" s="687"/>
      <c r="E37" s="687"/>
      <c r="F37" s="687"/>
      <c r="G37" s="687"/>
      <c r="H37" s="687"/>
      <c r="I37" s="687"/>
      <c r="J37" s="6"/>
    </row>
    <row r="38" spans="1:10" ht="42.75" customHeight="1">
      <c r="A38" s="686" t="s">
        <v>197</v>
      </c>
      <c r="B38" s="686"/>
      <c r="C38" s="686" t="s">
        <v>55</v>
      </c>
      <c r="D38" s="686"/>
      <c r="E38" s="686"/>
      <c r="F38" s="686"/>
      <c r="G38" s="686"/>
      <c r="H38" s="686"/>
      <c r="I38" s="686"/>
      <c r="J38" s="6"/>
    </row>
    <row r="39" spans="1:10" ht="12.75" customHeight="1">
      <c r="A39" s="686" t="s">
        <v>204</v>
      </c>
      <c r="B39" s="686"/>
      <c r="J39" s="6"/>
    </row>
    <row r="40" spans="1:10" ht="36.75" customHeight="1">
      <c r="A40" s="642" t="s">
        <v>179</v>
      </c>
      <c r="B40" s="642"/>
      <c r="C40" s="642"/>
      <c r="D40" s="642"/>
      <c r="E40" s="642"/>
      <c r="F40" s="642"/>
      <c r="G40" s="642"/>
      <c r="H40" s="642"/>
      <c r="I40" s="642"/>
      <c r="J40" s="6"/>
    </row>
    <row r="41" spans="1:10">
      <c r="A41" s="642" t="s">
        <v>180</v>
      </c>
      <c r="B41" s="642"/>
      <c r="C41" s="642"/>
      <c r="D41" s="642"/>
      <c r="E41" s="642"/>
      <c r="F41" s="642"/>
      <c r="G41" s="642"/>
      <c r="H41" s="642"/>
      <c r="I41" s="642"/>
      <c r="J41" s="6"/>
    </row>
    <row r="42" spans="1:10">
      <c r="A42" s="642" t="s">
        <v>181</v>
      </c>
      <c r="B42" s="642"/>
      <c r="C42" s="642"/>
      <c r="D42" s="642"/>
      <c r="E42" s="642"/>
      <c r="F42" s="642"/>
      <c r="G42" s="642"/>
      <c r="H42" s="642"/>
      <c r="I42" s="642"/>
      <c r="J42" s="6"/>
    </row>
    <row r="43" spans="1:10">
      <c r="A43" s="642" t="s">
        <v>182</v>
      </c>
      <c r="B43" s="642"/>
      <c r="C43" s="642"/>
      <c r="D43" s="642"/>
      <c r="E43" s="642"/>
      <c r="F43" s="642"/>
      <c r="G43" s="642"/>
      <c r="H43" s="642"/>
      <c r="I43" s="642"/>
      <c r="J43" s="6"/>
    </row>
    <row r="44" spans="1:10" ht="16.5" customHeight="1">
      <c r="A44" s="234" t="s">
        <v>349</v>
      </c>
      <c r="B44" s="56"/>
      <c r="C44" s="56"/>
      <c r="D44" s="56"/>
      <c r="E44" s="56"/>
      <c r="F44" s="56"/>
      <c r="G44" s="56"/>
      <c r="H44" s="56"/>
      <c r="I44" s="206" t="str">
        <f>CONCATENATE(LEFT(Aufgabenstellung_S1!N8,1),LEFT(Aufgabenstellung_S1!D8,2)," / ",Aufgabenstellung_S1!O2," / Seite 1 von 4")</f>
        <v xml:space="preserve"> /  / Seite 1 von 4</v>
      </c>
    </row>
    <row r="46" spans="1:10" ht="15" customHeight="1"/>
  </sheetData>
  <sheetProtection sheet="1" objects="1" scenarios="1"/>
  <mergeCells count="65">
    <mergeCell ref="A11:B11"/>
    <mergeCell ref="A14:B14"/>
    <mergeCell ref="A17:B17"/>
    <mergeCell ref="A20:B20"/>
    <mergeCell ref="A1:H1"/>
    <mergeCell ref="A2:H2"/>
    <mergeCell ref="A9:B9"/>
    <mergeCell ref="H9:I9"/>
    <mergeCell ref="H10:I10"/>
    <mergeCell ref="C9:D9"/>
    <mergeCell ref="C10:D10"/>
    <mergeCell ref="A6:I6"/>
    <mergeCell ref="A7:I7"/>
    <mergeCell ref="A4:I4"/>
    <mergeCell ref="A8:B8"/>
    <mergeCell ref="C8:I8"/>
    <mergeCell ref="A40:I40"/>
    <mergeCell ref="A41:I41"/>
    <mergeCell ref="A42:I42"/>
    <mergeCell ref="A43:I43"/>
    <mergeCell ref="H15:I15"/>
    <mergeCell ref="C37:I37"/>
    <mergeCell ref="E16:I16"/>
    <mergeCell ref="H17:I17"/>
    <mergeCell ref="H18:I18"/>
    <mergeCell ref="E19:I19"/>
    <mergeCell ref="H20:I20"/>
    <mergeCell ref="C20:D20"/>
    <mergeCell ref="C21:D21"/>
    <mergeCell ref="C22:D22"/>
    <mergeCell ref="H21:I21"/>
    <mergeCell ref="E22:I22"/>
    <mergeCell ref="A39:B39"/>
    <mergeCell ref="D24:I24"/>
    <mergeCell ref="D26:I26"/>
    <mergeCell ref="D27:I27"/>
    <mergeCell ref="D29:I29"/>
    <mergeCell ref="A24:B24"/>
    <mergeCell ref="A38:B38"/>
    <mergeCell ref="D25:I25"/>
    <mergeCell ref="D28:I28"/>
    <mergeCell ref="C31:I31"/>
    <mergeCell ref="C32:I32"/>
    <mergeCell ref="C33:I33"/>
    <mergeCell ref="C19:D19"/>
    <mergeCell ref="A23:I23"/>
    <mergeCell ref="A31:B31"/>
    <mergeCell ref="A36:B36"/>
    <mergeCell ref="C36:I36"/>
    <mergeCell ref="B3:I3"/>
    <mergeCell ref="C38:I38"/>
    <mergeCell ref="C35:I35"/>
    <mergeCell ref="C34:I34"/>
    <mergeCell ref="D30:I30"/>
    <mergeCell ref="C11:D11"/>
    <mergeCell ref="C12:D12"/>
    <mergeCell ref="C13:D13"/>
    <mergeCell ref="C14:D14"/>
    <mergeCell ref="E11:I11"/>
    <mergeCell ref="E12:I12"/>
    <mergeCell ref="E13:I13"/>
    <mergeCell ref="C15:D15"/>
    <mergeCell ref="C16:D16"/>
    <mergeCell ref="C17:D17"/>
    <mergeCell ref="C18:D18"/>
  </mergeCells>
  <hyperlinks>
    <hyperlink ref="E16" r:id="rId1" display="karl.muster@musterfirma.com"/>
    <hyperlink ref="E19" r:id="rId2" display="expi.muster@kanton.net"/>
    <hyperlink ref="E22" r:id="rId3" display="zweitexpi.muster@kanton.net"/>
  </hyperlinks>
  <pageMargins left="0.78740157480314965" right="0.35433070866141736" top="0.51181102362204722" bottom="0.39370078740157483" header="0.19685039370078741" footer="0.19685039370078741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Aufgabenstellung_S1</vt:lpstr>
      <vt:lpstr>Aufgabenstellung_S2</vt:lpstr>
      <vt:lpstr>Beurteilung_Aufgabenstellung</vt:lpstr>
      <vt:lpstr>Prot_Expertenbesuche</vt:lpstr>
      <vt:lpstr>Prot_Praesentation</vt:lpstr>
      <vt:lpstr>Prot_Fachgespraech_S1</vt:lpstr>
      <vt:lpstr>Prot_Fachgespraech_S2</vt:lpstr>
      <vt:lpstr>Prot_Fachgespraech_S3</vt:lpstr>
      <vt:lpstr>Bewertung_S1</vt:lpstr>
      <vt:lpstr>Bewertung_S2</vt:lpstr>
      <vt:lpstr>Bewertung_S3</vt:lpstr>
      <vt:lpstr>Bewertung_S4</vt:lpstr>
      <vt:lpstr>Anleitung</vt:lpstr>
    </vt:vector>
  </TitlesOfParts>
  <Company>GIA Informatik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Baltisberger Martin (MMZOMBA)</dc:creator>
  <cp:lastModifiedBy>Baltisberger Martin (MMZOMBA)</cp:lastModifiedBy>
  <cp:lastPrinted>2013-03-11T06:55:50Z</cp:lastPrinted>
  <dcterms:created xsi:type="dcterms:W3CDTF">2012-11-16T10:23:05Z</dcterms:created>
  <dcterms:modified xsi:type="dcterms:W3CDTF">2013-12-05T15:36:31Z</dcterms:modified>
</cp:coreProperties>
</file>